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216" tabRatio="881" firstSheet="11" activeTab="13"/>
  </bookViews>
  <sheets>
    <sheet name="sua  mau an tuyen khong ro 9" sheetId="1" state="hidden" r:id="rId1"/>
    <sheet name="Mãu BC mien giam 8" sheetId="2" state="hidden" r:id="rId2"/>
    <sheet name="Mau an tuyen khong ro 9" sheetId="3" state="hidden" r:id="rId3"/>
    <sheet name="Mau cuong che 10" sheetId="4" state="hidden" r:id="rId4"/>
    <sheet name="Co cau bien che Mau 13" sheetId="5" state="hidden" r:id="rId5"/>
    <sheet name="Báo cáo chất lượng CB Mẫu 14" sheetId="6" state="hidden" r:id="rId6"/>
    <sheet name="Mau giam sat  15" sheetId="7" state="hidden" r:id="rId7"/>
    <sheet name="Mãu báo cáo Kiểm sát 16" sheetId="8" state="hidden" r:id="rId8"/>
    <sheet name="Bao cao khang nghi 17" sheetId="9" state="hidden" r:id="rId9"/>
    <sheet name="Bao cao ve Boi thuong NN 18" sheetId="10" state="hidden" r:id="rId10"/>
    <sheet name="bieu lay so lieu bc viet" sheetId="11" state="hidden" r:id="rId11"/>
    <sheet name="Thong tin" sheetId="12" r:id="rId12"/>
    <sheet name="06" sheetId="13" r:id="rId13"/>
    <sheet name="07" sheetId="14" r:id="rId14"/>
  </sheets>
  <externalReferences>
    <externalReference r:id="rId17"/>
    <externalReference r:id="rId18"/>
    <externalReference r:id="rId19"/>
    <externalReference r:id="rId20"/>
    <externalReference r:id="rId21"/>
    <externalReference r:id="rId22"/>
    <externalReference r:id="rId23"/>
    <externalReference r:id="rId24"/>
  </externalReferences>
  <definedNames>
    <definedName name="_xlfn.COUNTIFS" hidden="1">#NAME?</definedName>
    <definedName name="_xlfn.SUMIFS" hidden="1">#NAME?</definedName>
    <definedName name="Nguyennhan">'[1]Nguyen_nhan'!$B$3:$B$16</definedName>
    <definedName name="_xlnm.Print_Area" localSheetId="12">'06'!$A$1:$S$130</definedName>
    <definedName name="_xlnm.Print_Area" localSheetId="13">'07'!$A$1:$T$130</definedName>
    <definedName name="_xlnm.Print_Area" localSheetId="1">'Mãu BC mien giam 8'!$A$1:$N$36</definedName>
    <definedName name="_xlnm.Print_Titles" localSheetId="12">'06'!$6:$10</definedName>
    <definedName name="_xlnm.Print_Titles" localSheetId="13">'07'!$6:$10</definedName>
    <definedName name="_xlnm.Print_Titles" localSheetId="10">'bieu lay so lieu bc viet'!$6:$11</definedName>
    <definedName name="TCTD">#REF!</definedName>
  </definedNames>
  <calcPr fullCalcOnLoad="1"/>
</workbook>
</file>

<file path=xl/comments10.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3 + Cột 5 = Cột 7 + Cột 9; Cột 2 = Cột 4 + Cột 6 = Cột 8 + Cột 10.</t>
        </r>
      </text>
    </comment>
    <comment ref="C5" authorId="0">
      <text>
        <r>
          <rPr>
            <b/>
            <sz val="9"/>
            <rFont val="Tahoma"/>
            <family val="2"/>
          </rPr>
          <t>GiadinhBaCuc:</t>
        </r>
        <r>
          <rPr>
            <sz val="9"/>
            <rFont val="Tahoma"/>
            <family val="2"/>
          </rPr>
          <t xml:space="preserve">
Kiểm tra lại việc tại Kết quả GQ</t>
        </r>
      </text>
    </comment>
    <comment ref="D5" authorId="0">
      <text>
        <r>
          <rPr>
            <b/>
            <sz val="9"/>
            <rFont val="Tahoma"/>
            <family val="2"/>
          </rPr>
          <t>GiadinhBaCuc:</t>
        </r>
        <r>
          <rPr>
            <sz val="9"/>
            <rFont val="Tahoma"/>
            <family val="2"/>
          </rPr>
          <t xml:space="preserve">
Kiểm tra lại tiền tại Kết quả GQ</t>
        </r>
      </text>
    </comment>
    <comment ref="D1" authorId="0">
      <text>
        <r>
          <rPr>
            <b/>
            <sz val="9"/>
            <rFont val="Tahoma"/>
            <family val="2"/>
          </rPr>
          <t>GiadinhBaCuc:</t>
        </r>
        <r>
          <rPr>
            <sz val="9"/>
            <rFont val="Tahoma"/>
            <family val="2"/>
          </rPr>
          <t xml:space="preserve">
6. Việc bồi thường của Nhà nước, mỗi một quyết định thụ lý được tính là một việc bồi thường của Nhà nước;</t>
        </r>
      </text>
    </comment>
    <comment ref="A1" authorId="0">
      <text>
        <r>
          <rPr>
            <b/>
            <sz val="9"/>
            <rFont val="Tahoma"/>
            <family val="2"/>
          </rPr>
          <t>GiadinhBaCuc:</t>
        </r>
        <r>
          <rPr>
            <sz val="9"/>
            <rFont val="Tahoma"/>
            <family val="2"/>
          </rPr>
          <t xml:space="preserve">
18. Biểu mẫu số 18/TK-THA
18.1. Nội dung
Phản ánh tình hình thực hiện bồi thường nhà nước trong thi hành án dân sự tại mỗi kỳ báo cáo.
18.2. Tổ chức, cá nhân sử dụng biểu mẫu
Biểu này dùng cho Chi cục Thi hành án dân sự và Cục Thi hành án dân sự.
18.3. Ghi chép và nguồn số liệu
Số liệu được lấy từ hồ sơ thi hành án, hồ sơ bồi thường nhà nước trong thi hành án dân sự, sổ theo dõi về bồi thường nhà nước trong thi hành án dân sự. 
Việc ghi chép được thực hiện tương tự Biểu mẫu số 15/TK-THA.
Cột 1 = Cột 3 + Cột 5 = Cột 7 + Cột 9; Cột 2 = Cột 4 + Cột 6 = Cột 8 + Cột 10.
</t>
        </r>
      </text>
    </comment>
  </commentList>
</comments>
</file>

<file path=xl/comments2.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5 + Côt 9; Cột 2 = Cột 6 + Cột 10; Cột 3 = Cột 7 + Cột 11; Cột 4 = Cột 8 + Cột 12.</t>
        </r>
      </text>
    </comment>
    <comment ref="A1" authorId="0">
      <text>
        <r>
          <rPr>
            <b/>
            <sz val="9"/>
            <rFont val="Tahoma"/>
            <family val="2"/>
          </rPr>
          <t>GiadinhBaCuc:</t>
        </r>
        <r>
          <rPr>
            <sz val="9"/>
            <rFont val="Tahoma"/>
            <family val="2"/>
          </rPr>
          <t xml:space="preserve">
8. Biểu mẫu số 08/TK-THA
8.1. Nội dung
Phản ánh việc đề nghị xét miễn, giảm và kết quả việc xét miễn, giảm nghĩa vụ thi hành án dân sự của Chi cục Thi hành án dân sự, Cục Thi hành án dân sự và từng địa phương trong các kỳ báo cáo.
8.2. Tổ chức, cá nhân sử dụng
Biểu này được dùng cho Chi cục Thi hành án dân sự và Cục Thi hành án dân sự.
8.3. Ghi chép và nguồn số liệu
a) Đối với Chi cục Thi hành án dân sự
Số liệu được tổng hợp từ hồ sơ thi hành án của Chấp hành viên thuộc Chi cục Thi hành án dân sự và các loại sổ có liên quan. Số liệu ghi số tổng hợp chung của toàn đơn vị, không ghi chép theo từng Chấp hành viên.
b) Đối với Cục Thi hành án dân sự
Số liệu được tổng hợp từ hồ sơ thi hành án của Chấp hành viên Cục Thi hành án dân sự và các loại sổ có liên quan. Số liệu ghi số tổng hợp chung của toàn đơn vị, không ghi chép theo từng Chấp hành viên.
Đối với Biểu mẫu của toàn tỉnh số liệu được tổng hợp từ Biểu mẫu của Chi cục Thi hành án dân sự và Cục Thi hành án dân sự. 
c) Ghi chép
Trình tự ghi chép được thực hiện lần lượt theo từng đơn vị, bắt đầu từ Cục Thi hành án dân sự đến các Chi cục Thi hành án dân sự.
Đối với Chi cục Thi hành án dân sự chỉ ghi số chung của Chi cục mà không phải tổng hợp theo từng Chấp hành viên.
Cột 1 = Cột 5 + Côt 9; Cột 2 = Cột 6 + Cột 10; Cột 3 = Cột 7 + Cột 11; Cột 4 = Cột 8 + Cột 12.
</t>
        </r>
      </text>
    </comment>
    <comment ref="B17" authorId="0">
      <text>
        <r>
          <rPr>
            <b/>
            <sz val="9"/>
            <rFont val="Tahoma"/>
            <family val="2"/>
          </rPr>
          <t>GiadinhBaCuc:</t>
        </r>
        <r>
          <rPr>
            <sz val="9"/>
            <rFont val="Tahoma"/>
            <family val="2"/>
          </rPr>
          <t xml:space="preserve">
9t co xem lai khoong khop tK</t>
        </r>
      </text>
    </comment>
  </commentList>
</comments>
</file>

<file path=xl/comments3.xml><?xml version="1.0" encoding="utf-8"?>
<comments xmlns="http://schemas.openxmlformats.org/spreadsheetml/2006/main">
  <authors>
    <author>GiadinhBaCuc</author>
  </authors>
  <commentList>
    <comment ref="H14" authorId="0">
      <text>
        <r>
          <rPr>
            <b/>
            <sz val="9"/>
            <rFont val="Tahoma"/>
            <family val="2"/>
          </rPr>
          <t>GiadinhBaCuc:</t>
        </r>
        <r>
          <rPr>
            <sz val="9"/>
            <rFont val="Tahoma"/>
            <family val="2"/>
          </rPr>
          <t xml:space="preserve">
Xem lai Ct</t>
        </r>
      </text>
    </comment>
    <comment ref="A13" authorId="0">
      <text>
        <r>
          <rPr>
            <b/>
            <sz val="9"/>
            <rFont val="Tahoma"/>
            <family val="2"/>
          </rPr>
          <t>GiadinhBaCuc:</t>
        </r>
        <r>
          <rPr>
            <sz val="9"/>
            <rFont val="Tahoma"/>
            <family val="2"/>
          </rPr>
          <t xml:space="preserve">
Cột 1 = Cột 2 + Cột 3 + Cột 4; Cột 5 = Cột 6 = Cột 7 + Cột 8; Cột 9 = Cột 10 + Cột 11; Cột 12 = Cột 13 + Cột 14.</t>
        </r>
      </text>
    </comment>
    <comment ref="A1" authorId="0">
      <text>
        <r>
          <rPr>
            <b/>
            <sz val="9"/>
            <rFont val="Tahoma"/>
            <family val="2"/>
          </rPr>
          <t>GiadinhBaCuc:</t>
        </r>
        <r>
          <rPr>
            <sz val="9"/>
            <rFont val="Tahoma"/>
            <family val="2"/>
          </rPr>
          <t xml:space="preserve">
9. Biểu mẫu số 09/TK-THA
9.1. Nội dung
Phản ánh số lượng bản án, quyết định của Tòa án tuyên không rõ, có sai sót; bản án, quyết định có căn cứ kháng nghị giám đốc thẩm, tái thẩm; số lượng văn bản đề nghị giải thích, đính chính, kiến nghị xem xét bản án, quyết định của cơ quan Thi hành án và việc trả lời của Tòa án có thẩm quyền.
9.2. Tổ chức, cá nhân sử dụng biểu mẫu
Biểu này được dùng cho Chi cục Thi hành án dân sự và Cục Thi hành án dân sự.
9.3.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4; Cột 5 = Cột 6 = Cột 7 + Cột 8; Cột 9 = Cột 10 + Cột 11; Cột 12 = Cột 13 + Cột 14.
</t>
        </r>
      </text>
    </comment>
  </commentList>
</comments>
</file>

<file path=xl/comments4.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8 + Cột 9 + Cột 10; Cột 3 = Cột 4 + Cột 5 + Cột 6 + Cột 7.</t>
        </r>
      </text>
    </comment>
    <comment ref="D1" authorId="0">
      <text>
        <r>
          <rPr>
            <b/>
            <sz val="9"/>
            <rFont val="Tahoma"/>
            <family val="2"/>
          </rPr>
          <t>GiadinhBaCuc:</t>
        </r>
        <r>
          <rPr>
            <sz val="9"/>
            <rFont val="Tahoma"/>
            <family val="2"/>
          </rPr>
          <t xml:space="preserve">
Việc cưỡng chế, một quyết định cưỡng chế thi hành án được tính là một việc cưỡng chế;</t>
        </r>
      </text>
    </comment>
    <comment ref="A1" authorId="0">
      <text>
        <r>
          <rPr>
            <b/>
            <sz val="9"/>
            <rFont val="Tahoma"/>
            <family val="2"/>
          </rPr>
          <t>GiadinhBaCuc:</t>
        </r>
        <r>
          <rPr>
            <sz val="9"/>
            <rFont val="Tahoma"/>
            <family val="2"/>
          </rPr>
          <t xml:space="preserve">
10. Biểu mẫu số 10/TK-THA
10.1. Nội dung
Phản ánh tình hình cưỡng chế thi hành án dân sự không huy động lực lượng và có huy động lực lượng tại các Chi cục Thi hành án dân sự, Cục Thi hành án dân sự trong các kỳ báo cáo.
10.2. Tổ chức, cá nhân sử dụng biểu mẫu
Biểu này dùng cho Chi cục Thi hành án dân sự và Cục Thi hành án dân sự.
10.3.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8 + Cột 9 + Cột 10; Cột 3 = Cột 4 + Cột 5 + Cột 6 + Cột 7.
</t>
        </r>
      </text>
    </comment>
  </commentList>
</comments>
</file>

<file path=xl/comments5.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2 + Cột 18; Cột 2 = Cột 3 + Cột 4 + Cột 5 + Cột 6 + Cột 7 + Cột 8 + Cột 9 + Cột 10 + Cột 11 + Cột 12 + Cột 13 + Cột 14 + Cột 15 + Cột 16 + Cột 17.</t>
        </r>
      </text>
    </comment>
    <comment ref="R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13. Biểu mẫu số 13/TK-THA
13.1. Nội dung
Phản ánh số lượng biên chế, tình hình thực hiện biên chế; cơ cấu công chức theo ngạch, bậc đang làm việc tại cơ quan thi hành án dân sự trong các kỳ báo cáo.
13.2. Tổ chức, cá nhân sử dụng biểu mẫu
Biểu này dùng cho Cục Thi hành án dân sự.
13.3.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18; Cột 2 = Cột 3 + Cột 4 + Cột 5 + Cột 6 + Cột 7 + Cột 8 + Cột 9 + Cột 10 + Cột 11 + Cột 12 + Cột 13 + Cột 14 + Cột 15 + Cột 16 + Cột 17.
</t>
        </r>
      </text>
    </comment>
  </commentList>
</comments>
</file>

<file path=xl/comments6.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4 + Cột 5 + Cột 6 + Cột 7 + Cột 8.</t>
        </r>
      </text>
    </comment>
    <comment ref="C5" authorId="0">
      <text>
        <r>
          <rPr>
            <b/>
            <sz val="9"/>
            <rFont val="Tahoma"/>
            <family val="2"/>
          </rPr>
          <t>GiadinhBaCuc:</t>
        </r>
        <r>
          <rPr>
            <sz val="9"/>
            <rFont val="Tahoma"/>
            <family val="2"/>
          </rPr>
          <t xml:space="preserve">
Kiểm tra</t>
        </r>
      </text>
    </comment>
    <comment ref="P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14. Biểu mẫu số 14/TK-THA
14.1. Nội dung
Phản ánh trình độ công chức của cơ quan Thi hành án dân sự tại các kỳ báo cáo theo trình độ chuyên môn, nghề nghiệp được đào tạo.
14.2. Tổ chức, cá nhân sử dụng biểu mẫu
Biểu mẫu này dùng cho Cục Thi hành án dân sự.
14.3.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3 + Cột 4 + Cột 5 + Cột 6 + Cột 7 + Cột 8.
</t>
        </r>
      </text>
    </comment>
  </commentList>
</comments>
</file>

<file path=xl/comments7.xml><?xml version="1.0" encoding="utf-8"?>
<comments xmlns="http://schemas.openxmlformats.org/spreadsheetml/2006/main">
  <authors>
    <author>GiadinhBaCuc</author>
  </authors>
  <commentList>
    <comment ref="A7" authorId="0">
      <text>
        <r>
          <rPr>
            <b/>
            <sz val="9"/>
            <rFont val="Tahoma"/>
            <family val="2"/>
          </rPr>
          <t>GiadinhBaCuc:</t>
        </r>
        <r>
          <rPr>
            <sz val="9"/>
            <rFont val="Tahoma"/>
            <family val="2"/>
          </rPr>
          <t xml:space="preserve">
Cột 1 = Cột 2 + Cột 3 + Cột 4 + Cột 5 = Cột 6 + Cột 7 = Cột 8 + Cột 9 + Cột 10.</t>
        </r>
      </text>
    </comment>
    <comment ref="C4" authorId="0">
      <text>
        <r>
          <rPr>
            <b/>
            <sz val="9"/>
            <rFont val="Tahoma"/>
            <family val="2"/>
          </rPr>
          <t>GiadinhBaCuc:</t>
        </r>
        <r>
          <rPr>
            <sz val="9"/>
            <rFont val="Tahoma"/>
            <family val="2"/>
          </rPr>
          <t xml:space="preserve">
Kiem tra lại Chia theo kết quả giám sát</t>
        </r>
      </text>
    </comment>
    <comment ref="D4" authorId="0">
      <text>
        <r>
          <rPr>
            <b/>
            <sz val="9"/>
            <rFont val="Tahoma"/>
            <family val="2"/>
          </rPr>
          <t>GiadinhBaCuc:</t>
        </r>
        <r>
          <rPr>
            <sz val="9"/>
            <rFont val="Tahoma"/>
            <family val="2"/>
          </rPr>
          <t xml:space="preserve">
Kiểm tra lai Kết quả thực hiện kết luận giám sát</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15. Biểu mẫu số 15/TK-THA
15.1. Nội dung
Phản ánh tình hình giám sát hoạt động thi hành án dân sự của các cơ quan có thẩm quyền và kết quả thực hiện kết luận giám sát trong thi hành án dân sự tại các kỳ báo cáo.
15.2. Tổ chức, cá nhân sử dụng biểu mẫu
Biểu mẫu này được dùng cho Chi cục Thi hành án dân sự và Cục Thi hành án dân sự.
15.3. Ghi chép và nguồn số liệu
a) Đối với Chi cục Thi hành án dân sự, số liệu được tổng hợp từ các tài liệu liên quan đến giám sát hoạt động thi hành án dân sự của các cơ quan có thẩm quyền trong kỳ báo cáo đối với Chi cục Thi hành án dân sự. Việc ghi chép thực hiện theo số chung cho toàn đơn vị, không ghi theo từng Chấp hành viên.
b) Đối với Cục Thi hành án dân sự, số liệu trong Biểu mẫu của Cục Thi hành án dân sự được tổng hợp từ các tài liệu liên quan đến giám sát hoạt động thi hành án dân sự của các cơ quan có thẩm quyền trong kỳ báo cáo đối với Cục Thi hành án dân sự. Việc ghi chép theo số chung cho toàn đơn vị, không ghi theo từng Chấp hành viên.
Số liệu của toàn tỉnh được tổng hợp từ báo cáo của Chi cục Thi hành án dân sự và Cục Thi hành án dân sự. 
c) Ghi chép
Việc ghi chép được thực hiện lần lượt, bắt đầu từ Cục Thi hành án dân sự, đến các Chi cục Thi hành án dân sự. Đối với các Chi cục Thi hành án dân sự chỉ ghi số chung của Chi cục mà không tổng hợp theo từng Chấp hành viên.
Cột 1 = Cột 2 + Cột 3 + Cột 4 + Cột 5 = Cột 6 + Cột 7 = Cột 8 + Cột 9 + Cột 10.
</t>
        </r>
      </text>
    </comment>
  </commentList>
</comments>
</file>

<file path=xl/comments8.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2 + Cột 3 + Cột 4; Cột 5 = Cột 6 + Cột 7 + Cột 8 + Cột 9 + Cột 10.</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16. Biểu số 16/TK-THA
16.1. Nội dung
Phản ánh tình hình kiểm sát hoạt động thi hành án dân sự của các cơ quan có thẩm quyền trong thi hành án dân sự tại các kỳ báo cáo.
16.2. Tổ chức, cá nhân sử dụng số liệu
Biểu này dùng Chi cục Thi hành án dân sự và Cục Thi hành án dân sự.
16.3. Ghi chép và nguồn số liệu
Số liệu được tổng hợp từ các tài liệu có liên quan đến kiểm sát hoạt động thi hành án dân sự. 
Việc ghi chép được thực hiện tương tự Biểu mẫu số 15/TK-THA.
Cột 1 = Cột 2 + Cột 3 + Cột 4; Cột 5 = Cột 6 + Cột 7 + Cột 8 + Cột 9 + Cột 10.
</t>
        </r>
      </text>
    </comment>
    <comment ref="L16" authorId="0">
      <text>
        <r>
          <rPr>
            <b/>
            <sz val="9"/>
            <rFont val="Tahoma"/>
            <family val="2"/>
          </rPr>
          <t>GiadinhBaCuc:</t>
        </r>
        <r>
          <rPr>
            <sz val="9"/>
            <rFont val="Tahoma"/>
            <family val="2"/>
          </rPr>
          <t xml:space="preserve">
9t</t>
        </r>
      </text>
    </comment>
  </commentList>
</comments>
</file>

<file path=xl/comments9.xml><?xml version="1.0" encoding="utf-8"?>
<comments xmlns="http://schemas.openxmlformats.org/spreadsheetml/2006/main">
  <authors>
    <author>GiadinhBaCuc</author>
  </authors>
  <commentList>
    <comment ref="A11" authorId="0">
      <text>
        <r>
          <rPr>
            <b/>
            <sz val="9"/>
            <rFont val="Tahoma"/>
            <family val="2"/>
          </rPr>
          <t>GiadinhBaCuc:
 Biểu mẫu số 17</t>
        </r>
        <r>
          <rPr>
            <sz val="9"/>
            <rFont val="Tahoma"/>
            <family val="2"/>
          </rPr>
          <t xml:space="preserve">
Cột 1 = Cột 3 + Cột 11; Cột 2 = Cột 4 + Cột 12.</t>
        </r>
      </text>
    </comment>
    <comment ref="A1" authorId="0">
      <text>
        <r>
          <rPr>
            <b/>
            <sz val="9"/>
            <rFont val="Tahoma"/>
            <family val="2"/>
          </rPr>
          <t>GiadinhBaCuc:</t>
        </r>
        <r>
          <rPr>
            <sz val="9"/>
            <rFont val="Tahoma"/>
            <family val="2"/>
          </rPr>
          <t xml:space="preserve">
17. Biểu số 17/TK-THA
17.1. Nội dung
Phản ánh tình hình kháng nghị và xử lý kháng nghị của Tòa án nhân dân, Viện kiểm sát nhân dân đối với bản án, quyết định đã có hiệu lực pháp luật.
17.2. Tổ chức, cá nhân sử dụng biểu mẫu
Biểu mẫu này dùng cho Chi cục Thi hành án dân sự và Cục Thi hành án dân sự.
17.3. Ghi chép và nguồn số liệu
Số liệu được tổng hợp từ hồ sơ thi hành án, các loại sổ có liên quan. 
Việc ghi chép thực hiện tương tự Biểu mẫu số 15/TK-THA.
Cột 1 = Cột 3 + Cột 11; Cột 2 = Cột 4 + Cột 12.
</t>
        </r>
      </text>
    </comment>
  </commentList>
</comments>
</file>

<file path=xl/sharedStrings.xml><?xml version="1.0" encoding="utf-8"?>
<sst xmlns="http://schemas.openxmlformats.org/spreadsheetml/2006/main" count="1314" uniqueCount="618">
  <si>
    <t>I</t>
  </si>
  <si>
    <t>II</t>
  </si>
  <si>
    <t xml:space="preserve">Tổng số
</t>
  </si>
  <si>
    <t>Số việc</t>
  </si>
  <si>
    <t>NGƯỜI LẬP BIỂU</t>
  </si>
  <si>
    <t xml:space="preserve">A
</t>
  </si>
  <si>
    <t>A</t>
  </si>
  <si>
    <t>Chia ra:</t>
  </si>
  <si>
    <t>Đơn vị tính: Việc</t>
  </si>
  <si>
    <t>Số tiền</t>
  </si>
  <si>
    <t xml:space="preserve">Cục Thi hành án </t>
  </si>
  <si>
    <t>Các Chi cục Thi hành án</t>
  </si>
  <si>
    <t>Chi cục Thi hành án…</t>
  </si>
  <si>
    <t>Số chưa kháng nghị</t>
  </si>
  <si>
    <t>Số đã kháng nghị</t>
  </si>
  <si>
    <t>Số việc đương sự tự nguyện thi hành trước khi cưỡng chế</t>
  </si>
  <si>
    <t>Số việc huy động lực lượng từ 20
 đến dưới 50 người</t>
  </si>
  <si>
    <t>Các Chi cục THADS</t>
  </si>
  <si>
    <t>…</t>
  </si>
  <si>
    <t xml:space="preserve">                  ……………., ngày…… tháng….... năm ………</t>
  </si>
  <si>
    <t xml:space="preserve">Số việc 
cưỡng chế
 thành công
</t>
  </si>
  <si>
    <t xml:space="preserve">Số việc cưỡng chế không
 thành công
</t>
  </si>
  <si>
    <t xml:space="preserve">Số việc 
huy động lực lượng dưới 10 người
</t>
  </si>
  <si>
    <t xml:space="preserve">Số việc huy động lực lượng từ 50 người trở lên
</t>
  </si>
  <si>
    <t>Số việc huy 
động lực 
lượng từ 10 
đến dưới 20 
người</t>
  </si>
  <si>
    <t>Ghi chú: Đối với Chi cục Thi hành án dân sự chỉ thống kê số chung của Chi cục.
 Biểu này dùng cho Cục Thi hành án dân sự  và Chi cục thi hành án dân sự.</t>
  </si>
  <si>
    <t>Biểu số: 09/TK-THA</t>
  </si>
  <si>
    <t>Biểu số: 06/TK-THA</t>
  </si>
  <si>
    <t>Biểu số: 07/TK-THA</t>
  </si>
  <si>
    <t>Biểu số: 08/TK-THA</t>
  </si>
  <si>
    <t>Tổng số</t>
  </si>
  <si>
    <t>Tổng số</t>
  </si>
  <si>
    <t>Tổng
 số</t>
  </si>
  <si>
    <t>Tổng số</t>
  </si>
  <si>
    <t xml:space="preserve">CHIA THEO CƠ QUAN THI HÀNH ÁN VÀ CHẤP HÀNH VIÊN </t>
  </si>
  <si>
    <t xml:space="preserve">    NGƯỜI LẬP BIỂU</t>
  </si>
  <si>
    <t>Số đã trả lời</t>
  </si>
  <si>
    <t>Số trả lời  chưa rõ</t>
  </si>
  <si>
    <t xml:space="preserve">         CỤC TRƯỞNG (CHI CỤC TRƯỞNG)</t>
  </si>
  <si>
    <t>Ghi chú:</t>
  </si>
  <si>
    <t xml:space="preserve">Số chưa trả lời  </t>
  </si>
  <si>
    <t xml:space="preserve">Ghi chú:  </t>
  </si>
  <si>
    <t xml:space="preserve">Tổng số
</t>
  </si>
  <si>
    <t>1</t>
  </si>
  <si>
    <t>2</t>
  </si>
  <si>
    <t>1.1</t>
  </si>
  <si>
    <t>1.2</t>
  </si>
  <si>
    <t>3</t>
  </si>
  <si>
    <t xml:space="preserve"> - Biểu mẫu này dùng cho Cục Thi hành án dân sự và Chi cục Thi hành án dân sự;</t>
  </si>
  <si>
    <t xml:space="preserve">   - Cột 1= cột 2+cột 3+ cột 4; cột 5= cột 6+cột 7+cột 8+ cột 9; cột 1= cột 5.</t>
  </si>
  <si>
    <t xml:space="preserve">   - Đối với Chi cục Thi hành án dân sự chỉ thống kê số chung của Chi cục; </t>
  </si>
  <si>
    <t xml:space="preserve"> - Đối với Chi cục thi hành án dân sự chỉ thống kê số của Chi cục;</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</si>
  <si>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</si>
  <si>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</si>
  <si>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</si>
  <si>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đơn vị</t>
  </si>
  <si>
    <t>4</t>
  </si>
  <si>
    <t>5</t>
  </si>
  <si>
    <t>6</t>
  </si>
  <si>
    <t>7</t>
  </si>
  <si>
    <t>8</t>
  </si>
  <si>
    <t>9</t>
  </si>
  <si>
    <t xml:space="preserve">Số tiền trong các bản án, quyết định có căn cứ giám đốc thẩm, tái  thẩm          </t>
  </si>
  <si>
    <t>Ngày nhận báo cáo….……</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</si>
  <si>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</si>
  <si>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</si>
  <si>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</si>
  <si>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</si>
  <si>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</si>
  <si>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</si>
  <si>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</si>
  <si>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</si>
  <si>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</si>
  <si>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</si>
  <si>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</si>
  <si>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Ban hành kèm theo TT số……. /20... -TT-BTP ngày …… tháng….. năm20...</t>
  </si>
  <si>
    <t>Kết quả trả lời của cơ quan có
thẩm quyền</t>
  </si>
  <si>
    <t>Kết quả xử lý của cơ quan có thẩm quyền</t>
  </si>
  <si>
    <t>Cục Thi hành án DS</t>
  </si>
  <si>
    <t>Số việc, tiền cơ quan thi hành án kiến nghị cơ quan có thẩm quyền kháng nghị theo thủ tục giám đốc thẩm, tái thẩm và kết quả xử lý của cơ quan có thẩm quyền</t>
  </si>
  <si>
    <t>Số việc, tiền trong bản án, quyết định tuyên không rõ, có sai sót, cơ quan
 Thi hành án đã có văn bản yêu cầu đính chính, giải thích và
kết quả trả lời của cơ quan có thẩm quyền</t>
  </si>
  <si>
    <t>10</t>
  </si>
  <si>
    <t>11</t>
  </si>
  <si>
    <t>12</t>
  </si>
  <si>
    <t>13</t>
  </si>
  <si>
    <t>14</t>
  </si>
  <si>
    <t>Tổng số đã
 xét miễn, giảm</t>
  </si>
  <si>
    <t>Tổng số đã đề nghị xét miễn, giảm</t>
  </si>
  <si>
    <t>Số đã đề nghị xét miễn</t>
  </si>
  <si>
    <t>Số  đã xét miễn</t>
  </si>
  <si>
    <t>Số việc và tiền  đã  đề nghị Tòa án xét
giảm nghĩa vụ thi hành án dân sự
và kết quả xét giảm</t>
  </si>
  <si>
    <t>Số  đã đề nghị giảm</t>
  </si>
  <si>
    <t>Số đã giảm</t>
  </si>
  <si>
    <t>Số việc cưỡng chế không huy động lực lượng</t>
  </si>
  <si>
    <t>Số việc cưỡng chế có huy động lực lượng</t>
  </si>
  <si>
    <t>Kết quả cưỡng chế</t>
  </si>
  <si>
    <t>Tổng số việc cưỡng chế có huy động lực lượng</t>
  </si>
  <si>
    <t>Biểu số: 10/TK-THA</t>
  </si>
  <si>
    <t>Năm trước chuyển sang</t>
  </si>
  <si>
    <t>Ủy thác thi hành án</t>
  </si>
  <si>
    <t>Tổng số phải thi hành</t>
  </si>
  <si>
    <t>Có điều kiện thi hành</t>
  </si>
  <si>
    <t>1.3</t>
  </si>
  <si>
    <t>Đang thi hành</t>
  </si>
  <si>
    <t>1.4</t>
  </si>
  <si>
    <t>1.5</t>
  </si>
  <si>
    <t>Tạm đình chỉ thi hành án</t>
  </si>
  <si>
    <t>1.6</t>
  </si>
  <si>
    <t>1.7</t>
  </si>
  <si>
    <t>Trường hợp khác</t>
  </si>
  <si>
    <t>Chưa có điều kiện thi hành</t>
  </si>
  <si>
    <t>4.1</t>
  </si>
  <si>
    <t>5.1</t>
  </si>
  <si>
    <t>5.2</t>
  </si>
  <si>
    <t>5.3</t>
  </si>
  <si>
    <t>1.8</t>
  </si>
  <si>
    <t>Giảm thi hành án</t>
  </si>
  <si>
    <t>Ngày nhận báo cáo:……/….…/……………</t>
  </si>
  <si>
    <t>Tổng số thụ lý</t>
  </si>
  <si>
    <t>Cục THADS  rút lên thi hành</t>
  </si>
  <si>
    <t>Chưa có điều
 kiện hành</t>
  </si>
  <si>
    <t>Năm trước
chuyển sang</t>
  </si>
  <si>
    <t xml:space="preserve">Mới
thụ lý
</t>
  </si>
  <si>
    <t>Thi hành
xong</t>
  </si>
  <si>
    <t>Đình chỉ
thi hành án</t>
  </si>
  <si>
    <t>Hoãn
thi hành án</t>
  </si>
  <si>
    <t>Ghi chú:</t>
  </si>
  <si>
    <t xml:space="preserve">Tổng số </t>
  </si>
  <si>
    <t xml:space="preserve">Cục Thi hành án DS </t>
  </si>
  <si>
    <t>Biểu số: 13/TK-THA</t>
  </si>
  <si>
    <t xml:space="preserve">Số biên chế được giao
</t>
  </si>
  <si>
    <t>Số biên chế đã thực hiện</t>
  </si>
  <si>
    <t>Số biên
chế chưa
thực hiện</t>
  </si>
  <si>
    <t>Chấp hành viên trong đó:</t>
  </si>
  <si>
    <t>Thẩm tra viên trong đó:</t>
  </si>
  <si>
    <t>Thư ký THA trong đó:</t>
  </si>
  <si>
    <t>Chuyên viên 
trong đó:</t>
  </si>
  <si>
    <t>Cán sự và tương đương</t>
  </si>
  <si>
    <t>Kế toán</t>
  </si>
  <si>
    <t xml:space="preserve">Thống kê viên </t>
  </si>
  <si>
    <t>Công 
chức khác</t>
  </si>
  <si>
    <t>Cao cấp</t>
  </si>
  <si>
    <t>Trung cấp</t>
  </si>
  <si>
    <t>TTr VCC</t>
  </si>
  <si>
    <t>TTrVC</t>
  </si>
  <si>
    <t xml:space="preserve">TTr viên </t>
  </si>
  <si>
    <t>Thư ký</t>
  </si>
  <si>
    <t>CV
CC</t>
  </si>
  <si>
    <t>CVC</t>
  </si>
  <si>
    <t xml:space="preserve">                          ……………., ngày…… tháng….... năm ………</t>
  </si>
  <si>
    <t xml:space="preserve">  NGƯỜI LẬP BIỂU</t>
  </si>
  <si>
    <t xml:space="preserve"> CỤC TRƯỞNG </t>
  </si>
  <si>
    <t xml:space="preserve">Ghi chú: </t>
  </si>
  <si>
    <t>- Biểu mẫu này dùng cho Cục Thi hành án dân sự;</t>
  </si>
  <si>
    <t>- Cột 1= cột 2+cột 18, cột 2= cột 3+cột 4+cột 5+cột 6+cột 7+cột 8+cột 9+cột 10+cột11+cột 12+cột 13+cột 14+cột15+cột 16+cột 17.</t>
  </si>
  <si>
    <t>Biểu số: 14/TK-THA</t>
  </si>
  <si>
    <t>TRÌNH ĐỘ CÔNG CHỨC</t>
  </si>
  <si>
    <t>CỦA CƠ QUAN THI HÀNH ÁN DÂN SỰ</t>
  </si>
  <si>
    <t>Chia theo trình độ chuyên môn</t>
  </si>
  <si>
    <t>Chia theo số được đào tạo, bồi dưỡng về nghề,
 chính trị, quản lý nhà nước</t>
  </si>
  <si>
    <t>Số công chức trên đại học</t>
  </si>
  <si>
    <t>Số công chức đại học</t>
  </si>
  <si>
    <t>Số công chức  trung cấp</t>
  </si>
  <si>
    <t>Số công chức khác</t>
  </si>
  <si>
    <t>Quản lý NN trong đó:</t>
  </si>
  <si>
    <t>Chính trị  trong đó:</t>
  </si>
  <si>
    <t>Chấp hành viên</t>
  </si>
  <si>
    <t>Thẩm tra viên</t>
  </si>
  <si>
    <t xml:space="preserve">Thư ký
</t>
  </si>
  <si>
    <t>Khác</t>
  </si>
  <si>
    <t>Ngành
 Luật</t>
  </si>
  <si>
    <t>Ngành
khác</t>
  </si>
  <si>
    <t>Ngành khác</t>
  </si>
  <si>
    <t>CC</t>
  </si>
  <si>
    <t>CV</t>
  </si>
  <si>
    <t>TC</t>
  </si>
  <si>
    <t>SC</t>
  </si>
  <si>
    <t>Tổng cộng</t>
  </si>
  <si>
    <t xml:space="preserve">- Biểu mẫu này dùng cho Cục Thi hành án dân sự; </t>
  </si>
  <si>
    <t>- Cột 1= cột 2+cột 3+cột 4+cột 5+ cột 6+ cột 7 +cột 8.</t>
  </si>
  <si>
    <t>Biểu số: 15/TK-THA</t>
  </si>
  <si>
    <t>Đơn vị tính: Cuộc giám sát</t>
  </si>
  <si>
    <t xml:space="preserve">Chia theo cơ quan tiến hành giám sát </t>
  </si>
  <si>
    <t>Chia theo kết quả giám sát</t>
  </si>
  <si>
    <t>Kết quả thực hiện kết luận giám sát</t>
  </si>
  <si>
    <t>Quốc hội</t>
  </si>
  <si>
    <t>Hội đồng nhân dân</t>
  </si>
  <si>
    <t xml:space="preserve">Cơ quan khác </t>
  </si>
  <si>
    <t>Số cuộc giám sát đã có kết luận</t>
  </si>
  <si>
    <t>Số cuộc giám sát chưa có kết luận</t>
  </si>
  <si>
    <t>Kết luận đúng và thực hiện</t>
  </si>
  <si>
    <t>Kết luận đúng một phần, đã thực hiện và giải trình</t>
  </si>
  <si>
    <t>Giải trình toàn bộ kết luận</t>
  </si>
  <si>
    <t xml:space="preserve">Cục Thi hành án dân sự </t>
  </si>
  <si>
    <t xml:space="preserve"> Ghi chú:</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</si>
  <si>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</si>
  <si>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</si>
  <si>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2+cột 3+cột 4+cột 5= cột 6 +cột 7.</t>
  </si>
  <si>
    <t>Biểu số: 16/TK-THA</t>
  </si>
  <si>
    <t xml:space="preserve">
Tổng số
</t>
  </si>
  <si>
    <t>Chia theo cơ quan kiểm sát</t>
  </si>
  <si>
    <t>Chia theo kết quả kiểm sát</t>
  </si>
  <si>
    <t xml:space="preserve"> Viện KSND
tối cao</t>
  </si>
  <si>
    <t xml:space="preserve"> Viện KSND
 cấp tỉnh</t>
  </si>
  <si>
    <t xml:space="preserve"> Viện KSND
 cấp huyện</t>
  </si>
  <si>
    <t xml:space="preserve">Số kháng nghị đúng được cơ quan THA chấp nhận </t>
  </si>
  <si>
    <t xml:space="preserve">Số kháng nghị không đúng không được cơ quan THA chấp nhận </t>
  </si>
  <si>
    <t>Số kháng nghị có đúng và không đúng được cơ quan THA chấp nhận một phần</t>
  </si>
  <si>
    <t xml:space="preserve">Số không có
kháng nghị
</t>
  </si>
  <si>
    <t>Số có văn
bản kiến
nghị</t>
  </si>
  <si>
    <t>- Biểu mẫu này dùng cho Chi cục Thi hành án dân sự và Cục Thi hành án dân sự;</t>
  </si>
  <si>
    <t xml:space="preserve">- Đối với Chi cục thi hành án dân sự chỉ thống kê số chung của Chi cục; </t>
  </si>
  <si>
    <t>- Cột1=cột 2+cột 3+cột4; cột 5= cột 6+cột 7+cột 8+cột 9.</t>
  </si>
  <si>
    <t>Biểu số: 17/TK-THA</t>
  </si>
  <si>
    <t>Số việc và số tiền do Tòa án kháng nghị</t>
  </si>
  <si>
    <t>Số
 việc</t>
  </si>
  <si>
    <t>Số
 tiền</t>
  </si>
  <si>
    <t>Chấp nhận
toàn bộ</t>
  </si>
  <si>
    <t>Chấp nhận
một phần</t>
  </si>
  <si>
    <t>Không chấp nhận</t>
  </si>
  <si>
    <t>Số 
việc</t>
  </si>
  <si>
    <t xml:space="preserve">Chấp nhận một phần </t>
  </si>
  <si>
    <t xml:space="preserve">Không chấp nhận </t>
  </si>
  <si>
    <t>-Cột 1= cột 3+cột 11; cột 2= cột 4+cột 12.</t>
  </si>
  <si>
    <t>Biểu số: 18/TK-THA</t>
  </si>
  <si>
    <t>TRONG THI HÀNH ÁN DÂN SỰ</t>
  </si>
  <si>
    <t>Kết quả giải quyết</t>
  </si>
  <si>
    <t>Số việc, số tiền đã 
xét bồi thường</t>
  </si>
  <si>
    <t>Số việc, số tiền chưa
 xét bồi thường</t>
  </si>
  <si>
    <t>Số năm trước
 chuyển sang</t>
  </si>
  <si>
    <t xml:space="preserve">Số thụ lý mới
</t>
  </si>
  <si>
    <t xml:space="preserve">Số việc </t>
  </si>
  <si>
    <t xml:space="preserve">Số tiền </t>
  </si>
  <si>
    <t xml:space="preserve"> NGƯỜI LẬP BIỂU</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</si>
  <si>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</si>
  <si>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</si>
  <si>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3+cột 5= cột 7+ cột 9; cột 2= cột4+ cột 8=cột 8+ cột 10.</t>
  </si>
  <si>
    <t xml:space="preserve">                                   Đơn vị tính: Việc</t>
  </si>
  <si>
    <t>Ban hành theo TT số: 08/2015/TT-BTP</t>
  </si>
  <si>
    <t>ngày 26 tháng 6 năm 2015</t>
  </si>
  <si>
    <t xml:space="preserve">  CỤC TRƯỞNG</t>
  </si>
  <si>
    <t>Nguyễn Thị Mai</t>
  </si>
  <si>
    <t>Hồ Ngọc Dinh</t>
  </si>
  <si>
    <t xml:space="preserve">
Tổng số chuyển
kỳ sau</t>
  </si>
  <si>
    <t>Tạm dừng THA để GQKN</t>
  </si>
  <si>
    <t>hành án dân sự</t>
  </si>
  <si>
    <t>15</t>
  </si>
  <si>
    <t>16</t>
  </si>
  <si>
    <t>17</t>
  </si>
  <si>
    <t>18</t>
  </si>
  <si>
    <t>Cục THADS tỉnh Hòa Bình</t>
  </si>
  <si>
    <t>ngày 03 tháng 01 năm 2013</t>
  </si>
  <si>
    <t>12 tháng năm 2015</t>
  </si>
  <si>
    <t xml:space="preserve">Ngày nhận báo cáo: </t>
  </si>
  <si>
    <t>Đơn vị tính: Việc  và  1.000 đồng</t>
  </si>
  <si>
    <t>Tổng số việc và số tiền  đã  đề nghị Tòa án xét miễn, giảm nghĩa vụ thi hành án dân sự</t>
  </si>
  <si>
    <t>Kết quả</t>
  </si>
  <si>
    <t>Số việc và tiền  đã  đề nghị Tòa án xét
miễn nghĩa vụ thi hành án dân sự
 và kết quản xét miễn</t>
  </si>
  <si>
    <t>Biểu 6</t>
  </si>
  <si>
    <t>Biểu 7</t>
  </si>
  <si>
    <t>Chênh việc</t>
  </si>
  <si>
    <t>Chênh tiền</t>
  </si>
  <si>
    <t xml:space="preserve">
Số việc miễn, giảm thi hành án</t>
  </si>
  <si>
    <t xml:space="preserve">
Số tiền miễn, giảm
THADS</t>
  </si>
  <si>
    <t>So sánh tỷ lệ</t>
  </si>
  <si>
    <t>=R[1]C[-3]-R[2]C[-3]</t>
  </si>
  <si>
    <t>Lương Sơn</t>
  </si>
  <si>
    <t xml:space="preserve">Kỳ Sơn </t>
  </si>
  <si>
    <t>=(RC[-14]-RC[-28])/RC[-28]</t>
  </si>
  <si>
    <t>Thành phố Hòa Bình</t>
  </si>
  <si>
    <t>Đà Bắc</t>
  </si>
  <si>
    <t>Tân lạc</t>
  </si>
  <si>
    <t>Lạc Sơn</t>
  </si>
  <si>
    <t>=R[-1]C[-1]-RC[-1]</t>
  </si>
  <si>
    <t>1653</t>
  </si>
  <si>
    <t>=R[-1]C[-3]-RC[-1]</t>
  </si>
  <si>
    <t>=RC[-1]/R[-1]C[-4]</t>
  </si>
  <si>
    <t>Yên Thủy</t>
  </si>
  <si>
    <t>=R[-2]C[1]-R[-1]C</t>
  </si>
  <si>
    <t>Mai Châu</t>
  </si>
  <si>
    <t>Kim Bôi</t>
  </si>
  <si>
    <t>Lạc Thủy</t>
  </si>
  <si>
    <t>=R[-1]C[-1]/RC[-1]</t>
  </si>
  <si>
    <t>Cao Phong</t>
  </si>
  <si>
    <t>Hòa Bình, ngày 02 tháng 10 năm 2015</t>
  </si>
  <si>
    <t>Kết quả đật so với chỉ tiêu giao</t>
  </si>
  <si>
    <t xml:space="preserve">   CỤC TRƯỞNG</t>
  </si>
  <si>
    <t>(Đã ký)</t>
  </si>
  <si>
    <t>(đã ký)</t>
  </si>
  <si>
    <t xml:space="preserve">Đơn vị gửi báo cáo: </t>
  </si>
  <si>
    <t xml:space="preserve">
Ban hành kèm theo TT số 01/2013/TT-BTP ngày 03 tháng 01 năm 2013
</t>
  </si>
  <si>
    <t xml:space="preserve">Ngày nhận báo cáo  </t>
  </si>
  <si>
    <t xml:space="preserve">Thi hành án dân sự </t>
  </si>
  <si>
    <t xml:space="preserve">      Đơn vị tính Việc và 1.000  đồng</t>
  </si>
  <si>
    <t>Tổng số việc đã đề nghị đính chính, giải thích</t>
  </si>
  <si>
    <t xml:space="preserve">Tổng số tiền đã đề nghị đính chính, giải thích
</t>
  </si>
  <si>
    <t>So sánh cùng kỳ</t>
  </si>
  <si>
    <t>12 tháng năm 2014</t>
  </si>
  <si>
    <t>Kỳ Sơn</t>
  </si>
  <si>
    <t>Ban hành kèm theo TT số 01/2013/TT-BTP</t>
  </si>
  <si>
    <t>Tỉnh Hòa Bình</t>
  </si>
  <si>
    <t>Thi hành án dân sự</t>
  </si>
  <si>
    <t xml:space="preserve">
Tổng số việc đã ra quyết định cưỡng chế
</t>
  </si>
  <si>
    <t>Số việc đã ra quyết định cưỡng chế</t>
  </si>
  <si>
    <t xml:space="preserve"> 15 phụ lục cưỡng chế</t>
  </si>
  <si>
    <t>Chênh 15 phụ lục và biểu 10</t>
  </si>
  <si>
    <t>Hòa Bình, ngày 02  tháng 10 năm 2015</t>
  </si>
  <si>
    <t xml:space="preserve"> CỤC TRƯỞNG</t>
  </si>
  <si>
    <t xml:space="preserve">CỤC TRƯỞNG </t>
  </si>
  <si>
    <t>Hòa Bình, ngày 2 tháng 10 năm 2015</t>
  </si>
  <si>
    <t>KẾT QUẢ THỰC HIỆN CHỈ TIÊU BIÊN CHẾ VÀ CƠ CẤU
CÔNG CHỨC CỦA CƠ QUAN THI HÀNH ÁN DÂN SỰ</t>
  </si>
  <si>
    <t>Ban hành kèm theo TT số: 01/2013/</t>
  </si>
  <si>
    <t>hành án DS Tỉnh Hòa Bình</t>
  </si>
  <si>
    <t>TT-BTP ngày 03 tháng 01 năm 2013</t>
  </si>
  <si>
    <t xml:space="preserve">      12 tháng năm 2015</t>
  </si>
  <si>
    <t>Đơn vị tính: Người</t>
  </si>
  <si>
    <t>Kiểm tra biểu 14</t>
  </si>
  <si>
    <t xml:space="preserve">
Sơ cấp
</t>
  </si>
  <si>
    <t xml:space="preserve">
CV
</t>
  </si>
  <si>
    <t>Hòa Bình, ngày 02 tháng 10 năm  2015</t>
  </si>
  <si>
    <t>Ban hành kèm theo TT số: 01/2013/TT-BTP</t>
  </si>
  <si>
    <t>so sánh cùng kỳ</t>
  </si>
  <si>
    <t xml:space="preserve"> Hòa Bình, ngày  02  tháng 10 năm 2015</t>
  </si>
  <si>
    <t>Ban hành kèm theo TT số 01/2013/TT-BTP ngày 03 tháng 01 năm 2013</t>
  </si>
  <si>
    <t>Mặt trận Tổ Quốc</t>
  </si>
  <si>
    <t>Tân Lạc</t>
  </si>
  <si>
    <t>Hòa Bình, ngày 02 tháng 10  năm 2015</t>
  </si>
  <si>
    <t xml:space="preserve">Ngày nhận báo cáo:  </t>
  </si>
  <si>
    <t>Đơn vị tính: Cuộc</t>
  </si>
  <si>
    <t xml:space="preserve">            Hòa Bình, ngày 02  tháng10 năm 2015</t>
  </si>
  <si>
    <t>Nguyễn Thị  Mai</t>
  </si>
  <si>
    <t>Cục THADS tỉnh Hòa bình</t>
  </si>
  <si>
    <t>Ngày nhận báo cáo: 01/4/2013</t>
  </si>
  <si>
    <t>Đơn vị tính: việc và  1.000 đồng</t>
  </si>
  <si>
    <t xml:space="preserve">Số
 việc 
bị kháng nghị
</t>
  </si>
  <si>
    <t xml:space="preserve"> Số
 tiền
 bị 
kháng
 nghị
</t>
  </si>
  <si>
    <t>Số việc và  số tiền do Viện kiểm sát kháng nghị</t>
  </si>
  <si>
    <t>Số việc và số tiền bị kháng nghị</t>
  </si>
  <si>
    <t xml:space="preserve">Số việc và số tiền bị
kháng nghị đã được giải quyết </t>
  </si>
  <si>
    <t>Số việc và số tiền bị
kháng nghị</t>
  </si>
  <si>
    <t>SỐ VIỆC, SỐ TIỀN BỒI THƯỜNG CỦA NHÀ NƯỚC</t>
  </si>
  <si>
    <t xml:space="preserve"> Đơn vị gửi báo cáo: </t>
  </si>
  <si>
    <t>Cục THADS, tỉnh Hòa Bình</t>
  </si>
  <si>
    <t>12 tháng/năm 2015</t>
  </si>
  <si>
    <t>Ngày nhận báo cáo:</t>
  </si>
  <si>
    <t>Đơn vị tính: Việc và 1.000 đồng</t>
  </si>
  <si>
    <t xml:space="preserve">Số việc và số tiền bồi thường của nhà nước trong THADS được thụ lý </t>
  </si>
  <si>
    <r>
      <t xml:space="preserve">Đơn vị gửi báo cáo: </t>
    </r>
    <r>
      <rPr>
        <b/>
        <sz val="12"/>
        <rFont val="Times New Roman"/>
        <family val="1"/>
      </rPr>
      <t xml:space="preserve"> </t>
    </r>
  </si>
  <si>
    <r>
      <t xml:space="preserve">SỐ VIỆC, SỐ TIỀN TRONG CÁC BẢN ÁN, QUYẾT ĐỊNH TOÀ ÁN TUYÊN KHÔNG RÕ, CÓ SAI SÓT, CƠ QUAN THI HÀNH ÁN ĐÃ YÊU CẦU GIẢI THÍCH, KIẾN NGHỊ VÀ KẾT QUẢ TRẢ LỜI CỦA TÒA ÁN CÓ THẨM QUYỀN
</t>
    </r>
    <r>
      <rPr>
        <b/>
        <i/>
        <sz val="12"/>
        <rFont val="Times New Roman"/>
        <family val="1"/>
      </rPr>
      <t>12 tháng/năm 2015</t>
    </r>
  </si>
  <si>
    <r>
      <t>Cục THADS tỉnh Hòa Bình</t>
    </r>
    <r>
      <rPr>
        <sz val="12"/>
        <rFont val="Times New Roman"/>
        <family val="1"/>
      </rPr>
      <t xml:space="preserve">
Đơn vị nhận báo cáo: </t>
    </r>
    <r>
      <rPr>
        <b/>
        <sz val="12"/>
        <rFont val="Times New Roman"/>
        <family val="1"/>
      </rPr>
      <t>Tổng cục</t>
    </r>
  </si>
  <si>
    <r>
      <t>Hòa Bình, ngày 2 tháng 10 năm 2015</t>
    </r>
    <r>
      <rPr>
        <sz val="13"/>
        <rFont val="Times New Roman"/>
        <family val="1"/>
      </rPr>
      <t xml:space="preserve">
</t>
    </r>
    <r>
      <rPr>
        <b/>
        <sz val="13"/>
        <rFont val="Times New Roman"/>
        <family val="1"/>
      </rPr>
      <t xml:space="preserve">NGƯỜI LẬP BIỂU
</t>
    </r>
  </si>
  <si>
    <r>
      <t xml:space="preserve"> </t>
    </r>
    <r>
      <rPr>
        <i/>
        <sz val="13"/>
        <rFont val="Times New Roman"/>
        <family val="1"/>
      </rPr>
      <t>Hòa Bình, ngày 02 tháng 10 năm 2015</t>
    </r>
    <r>
      <rPr>
        <sz val="13"/>
        <rFont val="Times New Roman"/>
        <family val="1"/>
      </rPr>
      <t xml:space="preserve">
</t>
    </r>
    <r>
      <rPr>
        <b/>
        <sz val="13"/>
        <rFont val="Times New Roman"/>
        <family val="1"/>
      </rPr>
      <t xml:space="preserve"> CỤC TRƯỞNG
</t>
    </r>
    <r>
      <rPr>
        <sz val="13"/>
        <rFont val="Times New Roman"/>
        <family val="1"/>
      </rPr>
      <t xml:space="preserve">
</t>
    </r>
  </si>
  <si>
    <r>
      <t>(đđ</t>
    </r>
    <r>
      <rPr>
        <b/>
        <i/>
        <sz val="12"/>
        <rFont val="Times New Roman"/>
        <family val="1"/>
      </rPr>
      <t>(đã ký)</t>
    </r>
  </si>
  <si>
    <r>
      <t xml:space="preserve">SỐ VIỆC CƯỠNG CHẾ THI HÀNH ÁN KHÔNG HUY ĐỘNG LỰC LƯỢNG VÀ CÓ HUY ĐỘNG LỰC LƯỢNG
</t>
    </r>
    <r>
      <rPr>
        <b/>
        <i/>
        <sz val="13"/>
        <rFont val="Times New Roman"/>
        <family val="1"/>
      </rPr>
      <t>12 tháng năm 2015</t>
    </r>
  </si>
  <si>
    <r>
      <t>Đơn vị gửi báo cáo</t>
    </r>
    <r>
      <rPr>
        <b/>
        <sz val="12"/>
        <rFont val="Times New Roman"/>
        <family val="1"/>
      </rPr>
      <t xml:space="preserve">: Cục THADS </t>
    </r>
  </si>
  <si>
    <r>
      <t xml:space="preserve">Đơn vị nhận báo: </t>
    </r>
    <r>
      <rPr>
        <b/>
        <sz val="12"/>
        <rFont val="Times New Roman"/>
        <family val="1"/>
      </rPr>
      <t xml:space="preserve">Tổng cục </t>
    </r>
  </si>
  <si>
    <r>
      <t>Hòa Bình, ngày  02 tháng 10 năm 2015</t>
    </r>
    <r>
      <rPr>
        <sz val="14"/>
        <rFont val="Times New Roman"/>
        <family val="1"/>
      </rPr>
      <t xml:space="preserve">
</t>
    </r>
    <r>
      <rPr>
        <b/>
        <sz val="14"/>
        <rFont val="Times New Roman"/>
        <family val="1"/>
      </rPr>
      <t>NGƯỜI LẬP BIỂU</t>
    </r>
  </si>
  <si>
    <r>
      <t xml:space="preserve">Đơn vị nhận báo cáo: </t>
    </r>
    <r>
      <rPr>
        <b/>
        <sz val="12"/>
        <rFont val="Times New Roman"/>
        <family val="1"/>
      </rPr>
      <t xml:space="preserve">Tổng cục </t>
    </r>
  </si>
  <si>
    <r>
      <t>Đơn vị gửi báo cáo:</t>
    </r>
    <r>
      <rPr>
        <b/>
        <sz val="12"/>
        <rFont val="Times New Roman"/>
        <family val="1"/>
      </rPr>
      <t xml:space="preserve"> Cục THADS </t>
    </r>
  </si>
  <si>
    <r>
      <t xml:space="preserve">Đơn vị nhận báo cáo: </t>
    </r>
    <r>
      <rPr>
        <b/>
        <sz val="12"/>
        <rFont val="Times New Roman"/>
        <family val="1"/>
      </rPr>
      <t>Tổng cục</t>
    </r>
  </si>
  <si>
    <r>
      <t>Đơn vị gửi báo cáo</t>
    </r>
    <r>
      <rPr>
        <b/>
        <sz val="12"/>
        <rFont val="Times New Roman"/>
        <family val="1"/>
      </rPr>
      <t>: Cục thi</t>
    </r>
  </si>
  <si>
    <r>
      <t>SỐ CUỘC GIÁM SÁT VÀ KẾT QUẢ THỰC HIỆN 
KẾT LUẬN GIÁM SÁT</t>
    </r>
    <r>
      <rPr>
        <i/>
        <sz val="13"/>
        <rFont val="Times New Roman"/>
        <family val="1"/>
      </rPr>
      <t xml:space="preserve">
</t>
    </r>
    <r>
      <rPr>
        <b/>
        <i/>
        <sz val="13"/>
        <rFont val="Times New Roman"/>
        <family val="1"/>
      </rPr>
      <t>12 tháng/năm 2015</t>
    </r>
  </si>
  <si>
    <r>
      <t xml:space="preserve">Đơn vị gửi báo cáo: </t>
    </r>
    <r>
      <rPr>
        <b/>
        <sz val="12"/>
        <rFont val="Times New Roman"/>
        <family val="1"/>
      </rPr>
      <t xml:space="preserve">
Cục THADS tỉnh Hòa Bình
Tỉnh Hòa Bình</t>
    </r>
  </si>
  <si>
    <r>
      <t xml:space="preserve">Đơn vị nhận báo cáo: </t>
    </r>
    <r>
      <rPr>
        <b/>
        <sz val="12"/>
        <rFont val="Times New Roman"/>
        <family val="1"/>
      </rPr>
      <t xml:space="preserve">Tổng cục 
Thi hành án dân sự </t>
    </r>
  </si>
  <si>
    <r>
      <t>SỐ CUỘC KIỂM SÁT VÀ KẾT QUẢ  KIỂM SÁT
12</t>
    </r>
    <r>
      <rPr>
        <b/>
        <i/>
        <sz val="13"/>
        <rFont val="Times New Roman"/>
        <family val="1"/>
      </rPr>
      <t xml:space="preserve"> tháng/năm 2015</t>
    </r>
  </si>
  <si>
    <r>
      <t xml:space="preserve">SỐ VIỆC, SỐ TIỀN TRONG CÁC BẢN ÁN, QUYẾT ĐỊNH KHÁNG NGHỊ  VÀ KẾT QUẢ XỬ LÝ KHÁNG NGHỊ
 CỦA TOÀ ÁN VÀ VIỆN KIỂM SÁT
</t>
    </r>
    <r>
      <rPr>
        <b/>
        <i/>
        <sz val="13"/>
        <rFont val="Times New Roman"/>
        <family val="1"/>
      </rPr>
      <t>12 tháng/năm 2015</t>
    </r>
    <r>
      <rPr>
        <b/>
        <sz val="13"/>
        <rFont val="Times New Roman"/>
        <family val="1"/>
      </rPr>
      <t xml:space="preserve">
</t>
    </r>
  </si>
  <si>
    <r>
      <t xml:space="preserve">Đơn vị nhận báo: </t>
    </r>
    <r>
      <rPr>
        <b/>
        <sz val="12"/>
        <rFont val="Times New Roman"/>
        <family val="1"/>
      </rPr>
      <t xml:space="preserve">Tổng cục Thi </t>
    </r>
  </si>
  <si>
    <t xml:space="preserve">   tháng năm 2016</t>
  </si>
  <si>
    <t>Cùng kỳ năm 2015</t>
  </si>
  <si>
    <t>Hòa Bình, ngày     tháng      năm 2016</t>
  </si>
  <si>
    <t>Hòa Bình, ngày    tháng     năm 2016</t>
  </si>
  <si>
    <t>+</t>
  </si>
  <si>
    <t>BIỂU TỔNG HỢP THEO QUYẾT ĐỊNH 644</t>
  </si>
  <si>
    <t>số thụ lý cũ</t>
  </si>
  <si>
    <t>Thụ lý mới</t>
  </si>
  <si>
    <t>ủy thác</t>
  </si>
  <si>
    <t>chiếm tỷ lệ so với phải thi hành</t>
  </si>
  <si>
    <t>tỷ lệ tăng giảm giải quyết xong so với cùng kỳ</t>
  </si>
  <si>
    <t>tương ứng với %</t>
  </si>
  <si>
    <t>VỀ VIỆC</t>
  </si>
  <si>
    <t>VỀ TIỀN</t>
  </si>
  <si>
    <t>Tăng, giảm số tiền phải thi hành so với cùng kỳ</t>
  </si>
  <si>
    <t>tỷ lệ tiền phải thi hành tăng giảm so với cùng kỳ 2015</t>
  </si>
  <si>
    <t>chiếm % so với tổng thi hành</t>
  </si>
  <si>
    <t>chiếm % so với số có đk thi hành</t>
  </si>
  <si>
    <t>chiếm % so với số có đk thi hành 1 tháng 2015</t>
  </si>
  <si>
    <t>Tăng giảm số tiền chuyển kỳ sau so với cùng kỳ</t>
  </si>
  <si>
    <t>tỷ lệ tăng, giảm chuyển kỳ sau so với cùng kỳ về tiền</t>
  </si>
  <si>
    <t xml:space="preserve">Tổng số việc đã thụ lý </t>
  </si>
  <si>
    <t>số việc phải thi hành 3 thang 2015</t>
  </si>
  <si>
    <t>số việc phải thi hành 3 thang 2016</t>
  </si>
  <si>
    <t>số việc có điều kiện thi hành 3 tháng 2016</t>
  </si>
  <si>
    <t>tăng, giảm tỷ lệ phải thi hành 3 tháng 2016 so với cùng kỳ</t>
  </si>
  <si>
    <t>số việc chưa có điều kiện thi hành 3 tháng 2016</t>
  </si>
  <si>
    <t>đã giải quyết xong 3 tháng 2016</t>
  </si>
  <si>
    <t>giải quyết xong chiếm % so với số phải thi hành 3 tháng 2016</t>
  </si>
  <si>
    <t>giải quyết xong 3 tháng 2015</t>
  </si>
  <si>
    <t>tỷ lệ giải quyết xong 3 tháng 2015 so với tổng thi hành 3 tháng 2015</t>
  </si>
  <si>
    <t>đã thi hành xong hoàn toàn 3 tháng 2016</t>
  </si>
  <si>
    <t>tỷ lệ thi hành xong so với có điều kiện 3 tháng 2016</t>
  </si>
  <si>
    <t>tỷ lệ thi hành xong 03 tháng 2015 so với có điều kiện 3 tháng 2015</t>
  </si>
  <si>
    <t>tăng giảm thi hành xong 03 tháng 2016 so với 03 tháng 2015</t>
  </si>
  <si>
    <t>số việc chuyển kỳ sau 3 tháng 2016</t>
  </si>
  <si>
    <t>số việc chuyển kỳ sau 03 tháng 2015</t>
  </si>
  <si>
    <t>Tăng, giảm số việc chuyển kỳ sau 3 tháng 2015 với 3 tháng 2016</t>
  </si>
  <si>
    <t>Tổng số tiền thụ lý 3 tháng 2016</t>
  </si>
  <si>
    <t>Số tiền ủy thác 03 tháng 2016</t>
  </si>
  <si>
    <t>Số tiền phải thi hành 3 tháng 2016</t>
  </si>
  <si>
    <t>Số tiền phải thi hành 3 tháng 2015</t>
  </si>
  <si>
    <t>số tiền có điều kiện 3 tháng 2016</t>
  </si>
  <si>
    <t>số tiền chưa có điều kiện thi hành 3 tháng 2016</t>
  </si>
  <si>
    <t>đã giải quyết xong về tiền 3 tháng 2016</t>
  </si>
  <si>
    <t>đã giải quyết xong về tiền 3 tháng 2015</t>
  </si>
  <si>
    <t>Tỷ lệ tăng giảm giải quyết xong  về tiền 03 tháng 2016 so với cùng kỳ</t>
  </si>
  <si>
    <t>số tiền thi hành xong hoàn toàn 3 tháng 2016</t>
  </si>
  <si>
    <t>thi hành xong hoàn toàn 3 tháng 2015</t>
  </si>
  <si>
    <t>Tăng giảm tỷ lệ thi hành xong hoàn toàn 3 tháng 2016 so với cùng kỳ</t>
  </si>
  <si>
    <t>Số tiền chuyển kỳ sau 3 tháng 2016</t>
  </si>
  <si>
    <t>Số tiền chuyển kỳ sau 3 tháng 2015</t>
  </si>
  <si>
    <t>Tên đơn vị báo cáo:</t>
  </si>
  <si>
    <t>Báo cáo tháng</t>
  </si>
  <si>
    <t>Người lập biểu</t>
  </si>
  <si>
    <t>Người ký báo cáo</t>
  </si>
  <si>
    <t>Chức danh người ký báo cáo</t>
  </si>
  <si>
    <t>Ngày ký báo cáo</t>
  </si>
  <si>
    <t>1.9</t>
  </si>
  <si>
    <t xml:space="preserve">Đơn vị  báo cáo: </t>
  </si>
  <si>
    <t>Tổng số có điều kiện thi hành</t>
  </si>
  <si>
    <t>Tỷ lệ (xong + đình chỉ)/ Có điều kiện</t>
  </si>
  <si>
    <t>Đơn vị  báo cáo:</t>
  </si>
  <si>
    <t>Đơn vị tính: 1.000 đồng</t>
  </si>
  <si>
    <t xml:space="preserve">- </t>
  </si>
  <si>
    <t>Lưu ý: nhập thông tin của đơn vị báo cáo, báo cáo tháng, người lập biểu, người ký báo cáo, chức danh người ký và ngày ký báo cáo tại SHEET này để các biểu mẫu sau tự điền thông tin</t>
  </si>
  <si>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</si>
  <si>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Nguyễn Thị Mai Hoa</t>
  </si>
  <si>
    <t>Trần Hồng Quang</t>
  </si>
  <si>
    <t>Phạm Tiến Binh</t>
  </si>
  <si>
    <t xml:space="preserve"> Bùi Văn Dũng</t>
  </si>
  <si>
    <t xml:space="preserve"> Quản Văn Đức </t>
  </si>
  <si>
    <t xml:space="preserve"> Lê Thị Liên</t>
  </si>
  <si>
    <t xml:space="preserve"> Phùng Trọng Nghĩa</t>
  </si>
  <si>
    <t>1.10</t>
  </si>
  <si>
    <t xml:space="preserve"> Bùi Quang Minh</t>
  </si>
  <si>
    <t>1.11</t>
  </si>
  <si>
    <t>Ngô Văn Hòa</t>
  </si>
  <si>
    <t>1.12</t>
  </si>
  <si>
    <t>1.13</t>
  </si>
  <si>
    <t>1.14</t>
  </si>
  <si>
    <t>Đinh Đức Quang</t>
  </si>
  <si>
    <t>1.15</t>
  </si>
  <si>
    <t xml:space="preserve"> Nguyễn Thị Mai Anh</t>
  </si>
  <si>
    <t>1.16</t>
  </si>
  <si>
    <t>Phan Thị Nhuyến</t>
  </si>
  <si>
    <t>1.17</t>
  </si>
  <si>
    <t>Lê Thị Minh Thúy</t>
  </si>
  <si>
    <t>Các Chi  cục THADS</t>
  </si>
  <si>
    <t xml:space="preserve"> H.An Dương</t>
  </si>
  <si>
    <t>Trần Quốc Lập</t>
  </si>
  <si>
    <t xml:space="preserve"> H.An Lão</t>
  </si>
  <si>
    <t xml:space="preserve"> Phạm Văn Hùng</t>
  </si>
  <si>
    <t>Vũ Văn Biên</t>
  </si>
  <si>
    <t xml:space="preserve"> Trịnh Duy Hưng </t>
  </si>
  <si>
    <t>Trần Mạnh Cường</t>
  </si>
  <si>
    <t>Q.Đồ Sơn</t>
  </si>
  <si>
    <t xml:space="preserve"> Mai Thị Hà</t>
  </si>
  <si>
    <t>Đàm Xuân Thủy</t>
  </si>
  <si>
    <t xml:space="preserve"> Lê Viết Thắng</t>
  </si>
  <si>
    <t xml:space="preserve"> H.Bạch Long Vĩ</t>
  </si>
  <si>
    <t>Trần Tăng Vấn</t>
  </si>
  <si>
    <t xml:space="preserve"> Q.Lê Chân</t>
  </si>
  <si>
    <t>Nguyễn Ngọc Hoàn</t>
  </si>
  <si>
    <t>Lương Duy Hiếu</t>
  </si>
  <si>
    <t>Đỗ Văn Thịnh</t>
  </si>
  <si>
    <t>5.4</t>
  </si>
  <si>
    <t>Phạm Thị Ngân Hoài</t>
  </si>
  <si>
    <t>5.5</t>
  </si>
  <si>
    <t>Vũ Thế Khương</t>
  </si>
  <si>
    <t>5.6</t>
  </si>
  <si>
    <t>Trần Thị Hương</t>
  </si>
  <si>
    <t>5.7</t>
  </si>
  <si>
    <t>Đỗ Thị Thanh Trà</t>
  </si>
  <si>
    <t xml:space="preserve"> Q.Hải An</t>
  </si>
  <si>
    <t>Trịnh Quang Khánh</t>
  </si>
  <si>
    <t>Q. Hồng Bàng</t>
  </si>
  <si>
    <t>Nguyễn Tùng Ngọc</t>
  </si>
  <si>
    <t>Phạm Đăng Ngọc</t>
  </si>
  <si>
    <t>Nguyễn Trần Tuấn</t>
  </si>
  <si>
    <t>Nguyễn Thị Hiền</t>
  </si>
  <si>
    <t>Trần Kim Thoa</t>
  </si>
  <si>
    <t>Nguyễn Thị Quế</t>
  </si>
  <si>
    <t xml:space="preserve"> Q.Kiến An</t>
  </si>
  <si>
    <t>8.1</t>
  </si>
  <si>
    <t xml:space="preserve"> Phạm Văn Nhất</t>
  </si>
  <si>
    <t>8.2</t>
  </si>
  <si>
    <t xml:space="preserve"> Bùi Thị Mai</t>
  </si>
  <si>
    <t xml:space="preserve"> H.Kiến Thụy</t>
  </si>
  <si>
    <t>9.1</t>
  </si>
  <si>
    <t>CHV  Phạm Văn Vơ</t>
  </si>
  <si>
    <t>9.2</t>
  </si>
  <si>
    <t>CHV Trần Đại Sỹ</t>
  </si>
  <si>
    <t>9.3</t>
  </si>
  <si>
    <t>CHV  Đỗ Thị Thành</t>
  </si>
  <si>
    <t>Q.Ngô Quyền</t>
  </si>
  <si>
    <t>Nguyễn Trường Giang</t>
  </si>
  <si>
    <t>Phạm Văn Tú</t>
  </si>
  <si>
    <t>10.7</t>
  </si>
  <si>
    <t>Mai Thị Hoa</t>
  </si>
  <si>
    <t>Đoàn Thị Minh Châu</t>
  </si>
  <si>
    <t xml:space="preserve"> H.Cát Hải</t>
  </si>
  <si>
    <t>11.1</t>
  </si>
  <si>
    <t>Nguyễn Tiến Dược</t>
  </si>
  <si>
    <t>11.2</t>
  </si>
  <si>
    <t xml:space="preserve"> Hồ Anh Văn</t>
  </si>
  <si>
    <t>Phạm Thế Toàn</t>
  </si>
  <si>
    <t xml:space="preserve"> H.Tiên Lãng</t>
  </si>
  <si>
    <t xml:space="preserve"> Lê Văn Diên</t>
  </si>
  <si>
    <t xml:space="preserve"> H.Thủy Nguyên</t>
  </si>
  <si>
    <t>Nguyễn Thế Mạnh</t>
  </si>
  <si>
    <t xml:space="preserve"> Phạm Ngọc Phong</t>
  </si>
  <si>
    <t xml:space="preserve"> H.Vĩnh Bảo</t>
  </si>
  <si>
    <t>14.1</t>
  </si>
  <si>
    <t>Phạm Hồng Nguyện</t>
  </si>
  <si>
    <t>14.2</t>
  </si>
  <si>
    <t>Trần Minh Đức</t>
  </si>
  <si>
    <t xml:space="preserve"> Q.Dương Kinh</t>
  </si>
  <si>
    <t>Thái Bá Sức</t>
  </si>
  <si>
    <t>Lương Văn Lịch</t>
  </si>
  <si>
    <t>Hồng Bàng</t>
  </si>
  <si>
    <t>10.1</t>
  </si>
  <si>
    <t>10.3</t>
  </si>
  <si>
    <t>10.4</t>
  </si>
  <si>
    <t>10.5</t>
  </si>
  <si>
    <t>10.6</t>
  </si>
  <si>
    <t>Đơn vị nhận báo cáo: Tổng cục</t>
  </si>
  <si>
    <t>Trần Thị Minh</t>
  </si>
  <si>
    <r>
      <t xml:space="preserve">CTHADS </t>
    </r>
    <r>
      <rPr>
        <sz val="12"/>
        <color indexed="10"/>
        <rFont val="Times New Roman"/>
        <family val="1"/>
      </rPr>
      <t>Hải Phòng</t>
    </r>
  </si>
  <si>
    <t xml:space="preserve">
PHÓ CỤC TRƯỞNG</t>
  </si>
  <si>
    <t>Bùi Đức Tiến</t>
  </si>
  <si>
    <t>0</t>
  </si>
  <si>
    <t>Hoàng Tiến Dũng</t>
  </si>
  <si>
    <t>Đỗ Khắc Oanh</t>
  </si>
  <si>
    <t>Đỗ Thị Thanh Thủy</t>
  </si>
  <si>
    <t>Nguyễn Trí Thành</t>
  </si>
  <si>
    <t>Bùi Mạnh Hùng</t>
  </si>
  <si>
    <t>Nguyễn Thị Thủy</t>
  </si>
  <si>
    <t>Hoàng Vân Anh</t>
  </si>
  <si>
    <t>8.3</t>
  </si>
  <si>
    <t>Lê Thị Tuyết Thanh</t>
  </si>
  <si>
    <t>Nguyễn Thanh Hải</t>
  </si>
  <si>
    <t xml:space="preserve"> Bùi Văn Châu</t>
  </si>
  <si>
    <t xml:space="preserve"> Tạ Văn Quảng</t>
  </si>
  <si>
    <t>Đỗ Văn Hoàng</t>
  </si>
  <si>
    <t xml:space="preserve"> Nguyễn Thị Xuân Hoa</t>
  </si>
  <si>
    <t xml:space="preserve"> Đinh Thị Quyên</t>
  </si>
  <si>
    <t xml:space="preserve"> Kiều Thị Hạnh Nguyên</t>
  </si>
  <si>
    <t>Phùng Ngọc Huy</t>
  </si>
  <si>
    <t xml:space="preserve"> Hoàng Trọng Hiếu</t>
  </si>
  <si>
    <t>13.11</t>
  </si>
  <si>
    <t>Tô Anh Dũng</t>
  </si>
  <si>
    <t>Phạm Văn Phúc</t>
  </si>
  <si>
    <t>Lương Thanh Thủy</t>
  </si>
  <si>
    <t>13.12</t>
  </si>
  <si>
    <t>1.18</t>
  </si>
  <si>
    <t>Kiều T. Hạnh Nguyên</t>
  </si>
  <si>
    <t>Hải Phòng, ngày 5 tháng 4 năm 2018</t>
  </si>
  <si>
    <t>1.19</t>
  </si>
  <si>
    <t>Trần Công Chu</t>
  </si>
  <si>
    <t xml:space="preserve"> Nguyễn Phi Hùng</t>
  </si>
  <si>
    <t>Nguyễn Thị Hồng</t>
  </si>
  <si>
    <t>Lê Đắc Phổ</t>
  </si>
  <si>
    <t>Mai Trung Nghĩa</t>
  </si>
  <si>
    <t>11.3</t>
  </si>
  <si>
    <t>Bùi Thị Thu Hà</t>
  </si>
  <si>
    <t>13.10</t>
  </si>
  <si>
    <t>Ngô Nhật Trình</t>
  </si>
  <si>
    <t>13.13</t>
  </si>
  <si>
    <t>Nguyễn Sơn Lâm</t>
  </si>
  <si>
    <t>87</t>
  </si>
  <si>
    <t>14.3</t>
  </si>
  <si>
    <t>Lương Thị Tuyết</t>
  </si>
  <si>
    <t>40</t>
  </si>
  <si>
    <t>39</t>
  </si>
  <si>
    <t>14.4</t>
  </si>
  <si>
    <t>Bùi Thị Phượng</t>
  </si>
  <si>
    <t>61</t>
  </si>
  <si>
    <t>49</t>
  </si>
  <si>
    <t>7.1</t>
  </si>
  <si>
    <t>7.2</t>
  </si>
  <si>
    <t>7.3</t>
  </si>
  <si>
    <t>7.4</t>
  </si>
  <si>
    <t>7.5</t>
  </si>
  <si>
    <t>7.6</t>
  </si>
  <si>
    <t>7.7</t>
  </si>
  <si>
    <t>7.8</t>
  </si>
  <si>
    <t>10.2</t>
  </si>
  <si>
    <t>Thu hồi</t>
  </si>
  <si>
    <t>Nguyễn Văn Lai</t>
  </si>
  <si>
    <t>Nguyễn T. P Thảo</t>
  </si>
  <si>
    <t>Nguyễn Văn Thảnh</t>
  </si>
  <si>
    <t>Phạm T. Thu Hiền</t>
  </si>
  <si>
    <t>14.5</t>
  </si>
  <si>
    <t>Nguyễn Thị Hà</t>
  </si>
  <si>
    <t>56</t>
  </si>
  <si>
    <t>50</t>
  </si>
  <si>
    <t>103</t>
  </si>
  <si>
    <t>88</t>
  </si>
  <si>
    <t>71</t>
  </si>
  <si>
    <t>67</t>
  </si>
  <si>
    <t>51</t>
  </si>
  <si>
    <t>31</t>
  </si>
  <si>
    <t>22</t>
  </si>
  <si>
    <t>25</t>
  </si>
  <si>
    <t>34</t>
  </si>
  <si>
    <t xml:space="preserve"> Phạm Văn Vơ</t>
  </si>
  <si>
    <t>Trần Đại Sỹ</t>
  </si>
  <si>
    <t>Đỗ Thị Thành</t>
  </si>
  <si>
    <r>
      <rPr>
        <sz val="12"/>
        <color indexed="10"/>
        <rFont val="Times New Roman"/>
        <family val="1"/>
      </rPr>
      <t xml:space="preserve">7 </t>
    </r>
    <r>
      <rPr>
        <sz val="12"/>
        <rFont val="Times New Roman"/>
        <family val="1"/>
      </rPr>
      <t>tháng / năm 2018</t>
    </r>
  </si>
  <si>
    <t>7 tháng/ 2018</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</si>
</sst>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US$&quot;#,##0_);\(&quot;US$&quot;#,##0\)"/>
    <numFmt numFmtId="181" formatCode="&quot;US$&quot;#,##0_);[Red]\(&quot;US$&quot;#,##0\)"/>
    <numFmt numFmtId="182" formatCode="&quot;US$&quot;#,##0.00_);\(&quot;US$&quot;#,##0.00\)"/>
    <numFmt numFmtId="183" formatCode="&quot;US$&quot;#,##0.00_);[Red]\(&quot;US$&quot;#,##0.00\)"/>
    <numFmt numFmtId="184" formatCode="0.0000E+00;&quot;宐&quot;"/>
    <numFmt numFmtId="185" formatCode="0.0000E+00;&quot;羈&quot;"/>
    <numFmt numFmtId="186" formatCode="0.000E+00;&quot;羈&quot;"/>
    <numFmt numFmtId="187" formatCode="0.00E+00;&quot;羈&quot;"/>
    <numFmt numFmtId="188" formatCode="0.0E+00;&quot;羈&quot;"/>
    <numFmt numFmtId="189" formatCode="0.00000E+00;&quot;羈&quot;"/>
    <numFmt numFmtId="190" formatCode="0.000000E+00;&quot;羈&quot;"/>
    <numFmt numFmtId="191" formatCode="0.0000000E+00;&quot;羈&quot;"/>
    <numFmt numFmtId="192" formatCode="0.00000000E+00;&quot;羈&quot;"/>
    <numFmt numFmtId="193" formatCode="_(* #,##0.0_);_(* \(#,##0.0\);_(* &quot;-&quot;??_);_(@_)"/>
    <numFmt numFmtId="194" formatCode="_(* #,##0_);_(* \(#,##0\);_(* &quot;-&quot;??_);_(@_)"/>
    <numFmt numFmtId="195" formatCode="&quot;Yes&quot;;&quot;Yes&quot;;&quot;No&quot;"/>
    <numFmt numFmtId="196" formatCode="&quot;True&quot;;&quot;True&quot;;&quot;False&quot;"/>
    <numFmt numFmtId="197" formatCode="&quot;On&quot;;&quot;On&quot;;&quot;Off&quot;"/>
    <numFmt numFmtId="198" formatCode="[$€-2]\ #,##0.00_);[Red]\([$€-2]\ #,##0.00\)"/>
    <numFmt numFmtId="199" formatCode="[$-409]h:mm:ss\ AM/PM"/>
    <numFmt numFmtId="200" formatCode="[$-409]dddd\,\ mmmm\ dd\,\ yyyy"/>
    <numFmt numFmtId="201" formatCode="&quot;VND&quot;#,##0_);\(&quot;VND&quot;#,##0\)"/>
    <numFmt numFmtId="202" formatCode="&quot;VND&quot;#,##0_);[Red]\(&quot;VND&quot;#,##0\)"/>
    <numFmt numFmtId="203" formatCode="&quot;VND&quot;#,##0.00_);\(&quot;VND&quot;#,##0.00\)"/>
    <numFmt numFmtId="204" formatCode="&quot;VND&quot;#,##0.00_);[Red]\(&quot;VND&quot;#,##0.00\)"/>
    <numFmt numFmtId="205" formatCode="_(&quot;VND&quot;* #,##0_);_(&quot;VND&quot;* \(#,##0\);_(&quot;VND&quot;* &quot;-&quot;_);_(@_)"/>
    <numFmt numFmtId="206" formatCode="_(&quot;VND&quot;* #,##0.00_);_(&quot;VND&quot;* \(#,##0.00\);_(&quot;VND&quot;* &quot;-&quot;??_);_(@_)"/>
    <numFmt numFmtId="207" formatCode="_(* #,##0.000_);_(* \(#,##0.000\);_(* &quot;-&quot;??_);_(@_)"/>
    <numFmt numFmtId="208" formatCode="#.##0"/>
    <numFmt numFmtId="209" formatCode="_(* #.##0.00_);_(* \(#.##0.00\);_(* &quot;-&quot;??_);_(@_)"/>
    <numFmt numFmtId="210" formatCode="#,##0;[Red]#,##0"/>
    <numFmt numFmtId="211" formatCode="0;[Red]0"/>
    <numFmt numFmtId="212" formatCode="###\ ###\ ###"/>
    <numFmt numFmtId="213" formatCode="0_);\(0\)"/>
    <numFmt numFmtId="214" formatCode="###\ ###\ "/>
    <numFmt numFmtId="215" formatCode="#,##0.00;[Red]#,##0.00"/>
    <numFmt numFmtId="216" formatCode="0.0000%"/>
    <numFmt numFmtId="217" formatCode="_(* #,##0_);_(* \(#,##0\);_(* &quot;&quot;??_);_(@_)"/>
    <numFmt numFmtId="218" formatCode="#,##0.0"/>
  </numFmts>
  <fonts count="139">
    <font>
      <sz val="12"/>
      <name val="Times New Roman"/>
      <family val="1"/>
    </font>
    <font>
      <sz val="12"/>
      <name val=".VnTime"/>
      <family val="2"/>
    </font>
    <font>
      <b/>
      <sz val="12"/>
      <name val=".VnTime"/>
      <family val="2"/>
    </font>
    <font>
      <b/>
      <sz val="12"/>
      <name val="Times New Roman"/>
      <family val="1"/>
    </font>
    <font>
      <sz val="11"/>
      <name val="Times New Roman"/>
      <family val="1"/>
    </font>
    <font>
      <sz val="10"/>
      <name val="Times New Roman"/>
      <family val="1"/>
    </font>
    <font>
      <b/>
      <sz val="10"/>
      <name val="Times New Roman"/>
      <family val="1"/>
    </font>
    <font>
      <b/>
      <sz val="11"/>
      <name val="Times New Roman"/>
      <family val="1"/>
    </font>
    <font>
      <sz val="8"/>
      <name val="Times New Roman"/>
      <family val="1"/>
    </font>
    <font>
      <sz val="8.5"/>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i/>
      <sz val="10"/>
      <name val="Times New Roman"/>
      <family val="1"/>
    </font>
    <font>
      <sz val="12"/>
      <color indexed="10"/>
      <name val="Times New Roman"/>
      <family val="1"/>
    </font>
    <font>
      <b/>
      <i/>
      <sz val="10"/>
      <name val="Times New Roman"/>
      <family val="1"/>
    </font>
    <font>
      <b/>
      <i/>
      <sz val="12"/>
      <name val="Times New Roman"/>
      <family val="1"/>
    </font>
    <font>
      <i/>
      <sz val="13"/>
      <name val="Times New Roman"/>
      <family val="1"/>
    </font>
    <font>
      <sz val="9"/>
      <name val="Times New Roman"/>
      <family val="1"/>
    </font>
    <font>
      <b/>
      <sz val="14"/>
      <name val="Times New Roman"/>
      <family val="1"/>
    </font>
    <font>
      <sz val="10"/>
      <name val="Arial"/>
      <family val="2"/>
    </font>
    <font>
      <b/>
      <sz val="11"/>
      <name val="Arial"/>
      <family val="2"/>
    </font>
    <font>
      <sz val="14"/>
      <name val="Times New Roman"/>
      <family val="1"/>
    </font>
    <font>
      <sz val="10"/>
      <color indexed="10"/>
      <name val="Times New Roman"/>
      <family val="1"/>
    </font>
    <font>
      <i/>
      <sz val="8"/>
      <name val="Times New Roman"/>
      <family val="1"/>
    </font>
    <font>
      <i/>
      <sz val="14"/>
      <name val="Times New Roman"/>
      <family val="1"/>
    </font>
    <font>
      <sz val="11"/>
      <color indexed="10"/>
      <name val="Times New Roman"/>
      <family val="1"/>
    </font>
    <font>
      <b/>
      <i/>
      <sz val="13"/>
      <name val="Times New Roman"/>
      <family val="1"/>
    </font>
    <font>
      <b/>
      <sz val="11"/>
      <color indexed="12"/>
      <name val="Times New Roman"/>
      <family val="1"/>
    </font>
    <font>
      <sz val="12"/>
      <color indexed="12"/>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b/>
      <sz val="12"/>
      <color indexed="12"/>
      <name val="Times New Roman"/>
      <family val="1"/>
    </font>
    <font>
      <i/>
      <sz val="11"/>
      <name val="Arial"/>
      <family val="2"/>
    </font>
    <font>
      <b/>
      <i/>
      <sz val="11"/>
      <color indexed="10"/>
      <name val="Times New Roman"/>
      <family val="1"/>
    </font>
    <font>
      <b/>
      <i/>
      <sz val="11"/>
      <color indexed="12"/>
      <name val="Times New Roman"/>
      <family val="1"/>
    </font>
    <font>
      <sz val="14"/>
      <color indexed="12"/>
      <name val="Times New Roman"/>
      <family val="1"/>
    </font>
    <font>
      <i/>
      <sz val="12"/>
      <color indexed="12"/>
      <name val="Times New Roman"/>
      <family val="1"/>
    </font>
    <font>
      <sz val="14"/>
      <name val=".VnTime"/>
      <family val="2"/>
    </font>
    <font>
      <sz val="12"/>
      <color indexed="10"/>
      <name val=".VnTime"/>
      <family val="2"/>
    </font>
    <font>
      <b/>
      <sz val="12"/>
      <name val=".VnHelvetInsH"/>
      <family val="2"/>
    </font>
    <font>
      <b/>
      <sz val="14"/>
      <name val=".VnTime"/>
      <family val="2"/>
    </font>
    <font>
      <b/>
      <sz val="13"/>
      <color indexed="10"/>
      <name val="Times New Roman"/>
      <family val="1"/>
    </font>
    <font>
      <b/>
      <sz val="14"/>
      <color indexed="9"/>
      <name val=".VnTime"/>
      <family val="2"/>
    </font>
    <font>
      <b/>
      <i/>
      <sz val="14"/>
      <color indexed="9"/>
      <name val="Times New Roman"/>
      <family val="1"/>
    </font>
    <font>
      <b/>
      <sz val="12"/>
      <color indexed="10"/>
      <name val="Times New Roman"/>
      <family val="1"/>
    </font>
    <font>
      <b/>
      <i/>
      <sz val="10"/>
      <color indexed="10"/>
      <name val="Times New Roman"/>
      <family val="1"/>
    </font>
    <font>
      <b/>
      <i/>
      <sz val="10"/>
      <color indexed="12"/>
      <name val="Times New Roman"/>
      <family val="1"/>
    </font>
    <font>
      <sz val="10"/>
      <color indexed="12"/>
      <name val="Times New Roman"/>
      <family val="1"/>
    </font>
    <font>
      <sz val="12"/>
      <color indexed="9"/>
      <name val="Times New Roman"/>
      <family val="1"/>
    </font>
    <font>
      <b/>
      <i/>
      <sz val="12"/>
      <color indexed="9"/>
      <name val="Times New Roman"/>
      <family val="1"/>
    </font>
    <font>
      <b/>
      <i/>
      <sz val="14"/>
      <name val="Times New Roman"/>
      <family val="1"/>
    </font>
    <font>
      <sz val="8"/>
      <name val="Arial"/>
      <family val="2"/>
    </font>
    <font>
      <b/>
      <i/>
      <sz val="9"/>
      <name val="Times New Roman"/>
      <family val="1"/>
    </font>
    <font>
      <b/>
      <i/>
      <sz val="9"/>
      <color indexed="10"/>
      <name val="Times New Roman"/>
      <family val="1"/>
    </font>
    <font>
      <b/>
      <sz val="9"/>
      <color indexed="10"/>
      <name val="Times New Roman"/>
      <family val="1"/>
    </font>
    <font>
      <b/>
      <i/>
      <sz val="9"/>
      <color indexed="12"/>
      <name val="Times New Roman"/>
      <family val="1"/>
    </font>
    <font>
      <sz val="10"/>
      <color indexed="10"/>
      <name val="Arial"/>
      <family val="2"/>
    </font>
    <font>
      <sz val="14"/>
      <name val="Arial"/>
      <family val="2"/>
    </font>
    <font>
      <b/>
      <i/>
      <sz val="14"/>
      <name val="Arial"/>
      <family val="2"/>
    </font>
    <font>
      <sz val="11"/>
      <name val="Arial"/>
      <family val="2"/>
    </font>
    <font>
      <b/>
      <sz val="10"/>
      <name val="Arial"/>
      <family val="2"/>
    </font>
    <font>
      <i/>
      <sz val="14"/>
      <name val="Arial"/>
      <family val="2"/>
    </font>
    <font>
      <b/>
      <i/>
      <sz val="8"/>
      <name val="Times New Roman"/>
      <family val="1"/>
    </font>
    <font>
      <b/>
      <i/>
      <sz val="8"/>
      <color indexed="10"/>
      <name val="Times New Roman"/>
      <family val="1"/>
    </font>
    <font>
      <b/>
      <i/>
      <sz val="8"/>
      <color indexed="12"/>
      <name val="Times New Roman"/>
      <family val="1"/>
    </font>
    <font>
      <sz val="13"/>
      <name val=".VnTime"/>
      <family val="2"/>
    </font>
    <font>
      <i/>
      <sz val="12"/>
      <name val="Arial"/>
      <family val="2"/>
    </font>
    <font>
      <i/>
      <sz val="10"/>
      <color indexed="10"/>
      <name val="Times New Roman"/>
      <family val="1"/>
    </font>
    <font>
      <i/>
      <sz val="10"/>
      <color indexed="12"/>
      <name val="Times New Roman"/>
      <family val="1"/>
    </font>
    <font>
      <sz val="10"/>
      <color indexed="12"/>
      <name val="Arial"/>
      <family val="2"/>
    </font>
    <font>
      <sz val="10"/>
      <color indexed="8"/>
      <name val="Arial"/>
      <family val="2"/>
    </font>
    <font>
      <sz val="14"/>
      <color indexed="10"/>
      <name val="Arial"/>
      <family val="2"/>
    </font>
    <font>
      <sz val="14"/>
      <color indexed="9"/>
      <name val="Arial"/>
      <family val="2"/>
    </font>
    <font>
      <b/>
      <i/>
      <sz val="14"/>
      <color indexed="9"/>
      <name val="Arial"/>
      <family val="2"/>
    </font>
    <font>
      <sz val="12"/>
      <name val="Arial"/>
      <family val="2"/>
    </font>
    <font>
      <i/>
      <sz val="14"/>
      <color indexed="10"/>
      <name val="Times New Roman"/>
      <family val="1"/>
    </font>
    <font>
      <b/>
      <sz val="9"/>
      <name val="Tahoma"/>
      <family val="2"/>
    </font>
    <font>
      <sz val="9"/>
      <name val="Tahoma"/>
      <family val="2"/>
    </font>
    <font>
      <b/>
      <sz val="14"/>
      <color indexed="12"/>
      <name val="Times New Roman"/>
      <family val="1"/>
    </font>
    <font>
      <b/>
      <sz val="11"/>
      <name val=".VnTime"/>
      <family val="2"/>
    </font>
    <font>
      <sz val="11"/>
      <color indexed="8"/>
      <name val="Calibri"/>
      <family val="2"/>
    </font>
    <font>
      <sz val="11"/>
      <name val=".VnTime"/>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b/>
      <sz val="8"/>
      <name val="Times New Roman"/>
      <family val="2"/>
    </font>
  </fonts>
  <fills count="5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
      <patternFill patternType="solid">
        <fgColor indexed="4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hair"/>
      <right style="hair"/>
      <top style="hair"/>
      <bottom style="hair"/>
    </border>
    <border>
      <left>
        <color indexed="63"/>
      </left>
      <right style="hair"/>
      <top style="hair"/>
      <bottom style="hair"/>
    </border>
    <border>
      <left style="hair"/>
      <right style="hair"/>
      <top style="hair"/>
      <bottom>
        <color indexed="63"/>
      </bottom>
    </border>
    <border>
      <left style="hair"/>
      <right>
        <color indexed="63"/>
      </right>
      <top style="hair"/>
      <bottom style="hair"/>
    </border>
    <border>
      <left>
        <color indexed="63"/>
      </left>
      <right style="hair"/>
      <top style="hair"/>
      <bottom>
        <color indexed="63"/>
      </bottom>
    </border>
    <border>
      <left style="hair"/>
      <right style="hair"/>
      <top>
        <color indexed="63"/>
      </top>
      <bottom style="hair"/>
    </border>
    <border>
      <left>
        <color indexed="63"/>
      </left>
      <right>
        <color indexed="63"/>
      </right>
      <top style="hair"/>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hair"/>
      <right>
        <color indexed="63"/>
      </right>
      <top style="hair"/>
      <bottom style="thin"/>
    </border>
    <border>
      <left>
        <color indexed="63"/>
      </left>
      <right>
        <color indexed="63"/>
      </right>
      <top style="hair"/>
      <bottom style="thin"/>
    </border>
    <border>
      <left style="double"/>
      <right>
        <color indexed="63"/>
      </right>
      <top style="thin"/>
      <bottom style="thin"/>
    </border>
    <border>
      <left style="thin"/>
      <right style="thin"/>
      <top style="double"/>
      <bottom style="thin"/>
    </border>
    <border>
      <left>
        <color indexed="63"/>
      </left>
      <right>
        <color indexed="63"/>
      </right>
      <top>
        <color indexed="63"/>
      </top>
      <bottom style="double"/>
    </border>
    <border>
      <left style="double"/>
      <right style="thin"/>
      <top style="thin"/>
      <bottom style="thin"/>
    </border>
    <border>
      <left style="double"/>
      <right style="thin"/>
      <top style="double"/>
      <bottom style="thin"/>
    </border>
    <border>
      <left style="thin"/>
      <right>
        <color indexed="63"/>
      </right>
      <top style="double"/>
      <bottom style="thin"/>
    </border>
  </borders>
  <cellStyleXfs count="38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1"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121"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121"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121"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121" fillId="6"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121" fillId="8"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121" fillId="10"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121" fillId="12"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121"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121" fillId="1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121" fillId="16"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121" fillId="17"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122" fillId="19"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122" fillId="21"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122"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122"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22" fillId="2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122"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122"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22" fillId="28"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122" fillId="30"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122" fillId="3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22" fillId="3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122" fillId="34"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123" fillId="36"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124" fillId="37" borderId="1" applyNumberFormat="0" applyAlignment="0" applyProtection="0"/>
    <xf numFmtId="0" fontId="39" fillId="38" borderId="2" applyNumberFormat="0" applyAlignment="0" applyProtection="0"/>
    <xf numFmtId="0" fontId="39" fillId="38" borderId="2" applyNumberFormat="0" applyAlignment="0" applyProtection="0"/>
    <xf numFmtId="0" fontId="39" fillId="38" borderId="2" applyNumberFormat="0" applyAlignment="0" applyProtection="0"/>
    <xf numFmtId="0" fontId="39" fillId="38" borderId="2" applyNumberFormat="0" applyAlignment="0" applyProtection="0"/>
    <xf numFmtId="0" fontId="125" fillId="39" borderId="3" applyNumberFormat="0" applyAlignment="0" applyProtection="0"/>
    <xf numFmtId="0" fontId="40" fillId="40" borderId="4" applyNumberFormat="0" applyAlignment="0" applyProtection="0"/>
    <xf numFmtId="0" fontId="40" fillId="40" borderId="4" applyNumberFormat="0" applyAlignment="0" applyProtection="0"/>
    <xf numFmtId="0" fontId="40" fillId="40" borderId="4" applyNumberFormat="0" applyAlignment="0" applyProtection="0"/>
    <xf numFmtId="0" fontId="40" fillId="40"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6"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11" fillId="0" borderId="0" applyNumberFormat="0" applyFill="0" applyBorder="0" applyAlignment="0" applyProtection="0"/>
    <xf numFmtId="0" fontId="127" fillId="41"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128" fillId="0" borderId="5" applyNumberFormat="0" applyFill="0" applyAlignment="0" applyProtection="0"/>
    <xf numFmtId="0" fontId="43" fillId="0" borderId="6" applyNumberFormat="0" applyFill="0" applyAlignment="0" applyProtection="0"/>
    <xf numFmtId="0" fontId="43" fillId="0" borderId="6" applyNumberFormat="0" applyFill="0" applyAlignment="0" applyProtection="0"/>
    <xf numFmtId="0" fontId="129" fillId="0" borderId="7" applyNumberFormat="0" applyFill="0" applyAlignment="0" applyProtection="0"/>
    <xf numFmtId="0" fontId="44" fillId="0" borderId="8" applyNumberFormat="0" applyFill="0" applyAlignment="0" applyProtection="0"/>
    <xf numFmtId="0" fontId="44" fillId="0" borderId="8" applyNumberFormat="0" applyFill="0" applyAlignment="0" applyProtection="0"/>
    <xf numFmtId="0" fontId="130" fillId="0" borderId="9"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130"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10" fillId="0" borderId="0" applyNumberFormat="0" applyFill="0" applyBorder="0" applyAlignment="0" applyProtection="0"/>
    <xf numFmtId="0" fontId="131" fillId="42" borderId="1" applyNumberFormat="0" applyAlignment="0" applyProtection="0"/>
    <xf numFmtId="0" fontId="46" fillId="9" borderId="2" applyNumberFormat="0" applyAlignment="0" applyProtection="0"/>
    <xf numFmtId="0" fontId="46" fillId="9" borderId="2" applyNumberFormat="0" applyAlignment="0" applyProtection="0"/>
    <xf numFmtId="0" fontId="46" fillId="9" borderId="2" applyNumberFormat="0" applyAlignment="0" applyProtection="0"/>
    <xf numFmtId="0" fontId="46" fillId="9" borderId="2" applyNumberFormat="0" applyAlignment="0" applyProtection="0"/>
    <xf numFmtId="0" fontId="132" fillId="0" borderId="11" applyNumberFormat="0" applyFill="0" applyAlignment="0" applyProtection="0"/>
    <xf numFmtId="0" fontId="47" fillId="0" borderId="12" applyNumberFormat="0" applyFill="0" applyAlignment="0" applyProtection="0"/>
    <xf numFmtId="0" fontId="47" fillId="0" borderId="12" applyNumberFormat="0" applyFill="0" applyAlignment="0" applyProtection="0"/>
    <xf numFmtId="0" fontId="133" fillId="43"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10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2" fillId="0" borderId="0">
      <alignment/>
      <protection/>
    </xf>
    <xf numFmtId="0" fontId="0" fillId="0" borderId="0">
      <alignment/>
      <protection/>
    </xf>
    <xf numFmtId="0" fontId="0" fillId="0" borderId="0">
      <alignment/>
      <protection/>
    </xf>
    <xf numFmtId="0" fontId="0" fillId="0" borderId="0">
      <alignment/>
      <protection/>
    </xf>
    <xf numFmtId="0" fontId="102" fillId="0" borderId="0">
      <alignment/>
      <protection/>
    </xf>
    <xf numFmtId="0" fontId="0" fillId="0" borderId="0">
      <alignment/>
      <protection/>
    </xf>
    <xf numFmtId="0" fontId="10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2" fillId="0" borderId="0">
      <alignment/>
      <protection/>
    </xf>
    <xf numFmtId="0" fontId="0" fillId="0" borderId="0">
      <alignment/>
      <protection/>
    </xf>
    <xf numFmtId="0" fontId="0"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0" fillId="0" borderId="0">
      <alignment/>
      <protection/>
    </xf>
    <xf numFmtId="0" fontId="0" fillId="0" borderId="0">
      <alignment/>
      <protection/>
    </xf>
    <xf numFmtId="0" fontId="0"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0" fillId="0" borderId="0">
      <alignment/>
      <protection/>
    </xf>
    <xf numFmtId="0" fontId="0" fillId="0" borderId="0">
      <alignment/>
      <protection/>
    </xf>
    <xf numFmtId="0" fontId="0"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2" fillId="0" borderId="0">
      <alignment/>
      <protection/>
    </xf>
    <xf numFmtId="0" fontId="10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45" borderId="13" applyNumberFormat="0" applyFont="0" applyAlignment="0" applyProtection="0"/>
    <xf numFmtId="0" fontId="36" fillId="46" borderId="14" applyNumberFormat="0" applyFont="0" applyAlignment="0" applyProtection="0"/>
    <xf numFmtId="0" fontId="36" fillId="46" borderId="14" applyNumberFormat="0" applyFont="0" applyAlignment="0" applyProtection="0"/>
    <xf numFmtId="0" fontId="36" fillId="46" borderId="14" applyNumberFormat="0" applyFont="0" applyAlignment="0" applyProtection="0"/>
    <xf numFmtId="0" fontId="36" fillId="46" borderId="14" applyNumberFormat="0" applyFont="0" applyAlignment="0" applyProtection="0"/>
    <xf numFmtId="0" fontId="134" fillId="37" borderId="15" applyNumberFormat="0" applyAlignment="0" applyProtection="0"/>
    <xf numFmtId="0" fontId="49" fillId="38" borderId="16" applyNumberFormat="0" applyAlignment="0" applyProtection="0"/>
    <xf numFmtId="0" fontId="49" fillId="38" borderId="16" applyNumberFormat="0" applyAlignment="0" applyProtection="0"/>
    <xf numFmtId="0" fontId="49" fillId="38" borderId="16" applyNumberFormat="0" applyAlignment="0" applyProtection="0"/>
    <xf numFmtId="0" fontId="49" fillId="38" borderId="16"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0"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0" fillId="0" borderId="0" applyFont="0" applyFill="0" applyBorder="0" applyAlignment="0" applyProtection="0"/>
    <xf numFmtId="0" fontId="135"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136" fillId="0" borderId="17" applyNumberFormat="0" applyFill="0" applyAlignment="0" applyProtection="0"/>
    <xf numFmtId="0" fontId="51" fillId="0" borderId="18" applyNumberFormat="0" applyFill="0" applyAlignment="0" applyProtection="0"/>
    <xf numFmtId="0" fontId="51" fillId="0" borderId="18" applyNumberFormat="0" applyFill="0" applyAlignment="0" applyProtection="0"/>
    <xf numFmtId="0" fontId="137"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cellStyleXfs>
  <cellXfs count="937">
    <xf numFmtId="0" fontId="0" fillId="0" borderId="0" xfId="0" applyAlignment="1">
      <alignment/>
    </xf>
    <xf numFmtId="49" fontId="0" fillId="0" borderId="0" xfId="0" applyNumberFormat="1" applyFill="1" applyAlignment="1">
      <alignment/>
    </xf>
    <xf numFmtId="49" fontId="9" fillId="0" borderId="0" xfId="150" applyNumberFormat="1" applyFont="1" applyBorder="1" applyAlignment="1">
      <alignment vertical="center"/>
    </xf>
    <xf numFmtId="49" fontId="9" fillId="0" borderId="19" xfId="150" applyNumberFormat="1" applyFont="1" applyBorder="1" applyAlignment="1">
      <alignment vertical="center"/>
    </xf>
    <xf numFmtId="49" fontId="5" fillId="0" borderId="20" xfId="0" applyNumberFormat="1" applyFont="1" applyFill="1" applyBorder="1" applyAlignment="1">
      <alignment horizontal="left"/>
    </xf>
    <xf numFmtId="49" fontId="7" fillId="0" borderId="2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22" xfId="0" applyNumberFormat="1" applyFont="1" applyFill="1" applyBorder="1" applyAlignment="1">
      <alignment/>
    </xf>
    <xf numFmtId="49" fontId="5" fillId="0" borderId="22" xfId="0" applyNumberFormat="1" applyFont="1" applyFill="1" applyBorder="1" applyAlignment="1">
      <alignment/>
    </xf>
    <xf numFmtId="49" fontId="5" fillId="0" borderId="20" xfId="0" applyNumberFormat="1" applyFont="1" applyFill="1" applyBorder="1" applyAlignment="1">
      <alignment horizontal="center" vertical="center" wrapText="1"/>
    </xf>
    <xf numFmtId="49" fontId="6" fillId="0" borderId="20" xfId="0" applyNumberFormat="1" applyFont="1" applyFill="1" applyBorder="1" applyAlignment="1">
      <alignment horizontal="center"/>
    </xf>
    <xf numFmtId="49" fontId="6" fillId="0" borderId="20" xfId="0" applyNumberFormat="1" applyFont="1" applyFill="1" applyBorder="1" applyAlignment="1">
      <alignment horizontal="left"/>
    </xf>
    <xf numFmtId="49" fontId="16" fillId="0" borderId="20" xfId="0" applyNumberFormat="1" applyFont="1" applyFill="1" applyBorder="1" applyAlignment="1">
      <alignment horizontal="center" vertical="center" wrapText="1"/>
    </xf>
    <xf numFmtId="49" fontId="6" fillId="0" borderId="23" xfId="0" applyNumberFormat="1" applyFont="1" applyFill="1" applyBorder="1" applyAlignment="1">
      <alignment horizontal="center"/>
    </xf>
    <xf numFmtId="49" fontId="12" fillId="0" borderId="20" xfId="0" applyNumberFormat="1" applyFont="1" applyFill="1" applyBorder="1" applyAlignment="1">
      <alignment horizontal="left"/>
    </xf>
    <xf numFmtId="49" fontId="5" fillId="0" borderId="20" xfId="0" applyNumberFormat="1" applyFont="1" applyFill="1" applyBorder="1" applyAlignment="1">
      <alignment horizontal="center"/>
    </xf>
    <xf numFmtId="49" fontId="7" fillId="0" borderId="20" xfId="0" applyNumberFormat="1" applyFont="1" applyFill="1" applyBorder="1" applyAlignment="1">
      <alignment horizontal="center"/>
    </xf>
    <xf numFmtId="49" fontId="17" fillId="0" borderId="20" xfId="0" applyNumberFormat="1" applyFont="1" applyFill="1" applyBorder="1" applyAlignment="1">
      <alignment horizontal="center"/>
    </xf>
    <xf numFmtId="49" fontId="20" fillId="0" borderId="0" xfId="0" applyNumberFormat="1" applyFont="1" applyFill="1" applyAlignment="1">
      <alignment/>
    </xf>
    <xf numFmtId="49" fontId="22" fillId="0" borderId="0" xfId="0" applyNumberFormat="1" applyFont="1" applyFill="1" applyAlignment="1">
      <alignment/>
    </xf>
    <xf numFmtId="49" fontId="3" fillId="0" borderId="0" xfId="0" applyNumberFormat="1" applyFont="1" applyFill="1" applyAlignment="1">
      <alignment/>
    </xf>
    <xf numFmtId="49" fontId="13" fillId="0" borderId="0" xfId="0" applyNumberFormat="1" applyFont="1" applyFill="1" applyAlignment="1">
      <alignment wrapText="1"/>
    </xf>
    <xf numFmtId="49" fontId="4" fillId="0" borderId="0" xfId="0" applyNumberFormat="1" applyFont="1" applyFill="1" applyAlignment="1">
      <alignment/>
    </xf>
    <xf numFmtId="49" fontId="3" fillId="0" borderId="0" xfId="0" applyNumberFormat="1" applyFont="1" applyFill="1" applyAlignment="1">
      <alignment wrapText="1"/>
    </xf>
    <xf numFmtId="49" fontId="5" fillId="0" borderId="20" xfId="0" applyNumberFormat="1" applyFont="1" applyFill="1" applyBorder="1" applyAlignment="1">
      <alignment/>
    </xf>
    <xf numFmtId="49" fontId="15" fillId="0" borderId="0" xfId="0" applyNumberFormat="1" applyFont="1" applyFill="1" applyBorder="1" applyAlignment="1">
      <alignment vertical="center" wrapText="1"/>
    </xf>
    <xf numFmtId="49" fontId="18" fillId="0" borderId="0" xfId="0" applyNumberFormat="1" applyFont="1" applyFill="1" applyAlignment="1">
      <alignment/>
    </xf>
    <xf numFmtId="49" fontId="23" fillId="0" borderId="0" xfId="0" applyNumberFormat="1" applyFont="1" applyFill="1" applyBorder="1" applyAlignment="1">
      <alignment vertical="center" wrapText="1"/>
    </xf>
    <xf numFmtId="49" fontId="0" fillId="47" borderId="20" xfId="0" applyNumberFormat="1" applyFont="1" applyFill="1" applyBorder="1" applyAlignment="1">
      <alignment/>
    </xf>
    <xf numFmtId="3" fontId="4" fillId="47" borderId="20" xfId="348" applyNumberFormat="1" applyFont="1" applyFill="1" applyBorder="1" applyAlignment="1" applyProtection="1">
      <alignment horizontal="center" vertical="center"/>
      <protection/>
    </xf>
    <xf numFmtId="49" fontId="0" fillId="47" borderId="0" xfId="350" applyNumberFormat="1" applyFont="1" applyFill="1" applyBorder="1" applyAlignment="1">
      <alignment horizontal="left"/>
      <protection/>
    </xf>
    <xf numFmtId="49" fontId="0" fillId="0" borderId="0" xfId="350" applyNumberFormat="1" applyFont="1">
      <alignment/>
      <protection/>
    </xf>
    <xf numFmtId="49" fontId="0" fillId="0" borderId="0" xfId="350" applyNumberFormat="1">
      <alignment/>
      <protection/>
    </xf>
    <xf numFmtId="49" fontId="0" fillId="0" borderId="0" xfId="350" applyNumberFormat="1" applyFont="1" applyAlignment="1">
      <alignment horizontal="left"/>
      <protection/>
    </xf>
    <xf numFmtId="49" fontId="0" fillId="0" borderId="0" xfId="350" applyNumberFormat="1" applyFont="1" applyBorder="1" applyAlignment="1">
      <alignment wrapText="1"/>
      <protection/>
    </xf>
    <xf numFmtId="49" fontId="15" fillId="0" borderId="0" xfId="350" applyNumberFormat="1" applyFont="1" applyAlignment="1">
      <alignment/>
      <protection/>
    </xf>
    <xf numFmtId="49" fontId="0" fillId="0" borderId="0" xfId="350" applyNumberFormat="1" applyFont="1" applyBorder="1" applyAlignment="1">
      <alignment horizontal="left" wrapText="1"/>
      <protection/>
    </xf>
    <xf numFmtId="49" fontId="18" fillId="0" borderId="0" xfId="350" applyNumberFormat="1" applyFont="1" applyAlignment="1">
      <alignment horizontal="left"/>
      <protection/>
    </xf>
    <xf numFmtId="49" fontId="0" fillId="0" borderId="0" xfId="350" applyNumberFormat="1" applyFont="1" applyFill="1" applyAlignment="1">
      <alignment/>
      <protection/>
    </xf>
    <xf numFmtId="49" fontId="0" fillId="0" borderId="0" xfId="350" applyNumberFormat="1" applyFont="1" applyFill="1" applyAlignment="1">
      <alignment horizontal="center"/>
      <protection/>
    </xf>
    <xf numFmtId="49" fontId="0" fillId="0" borderId="0" xfId="350" applyNumberFormat="1" applyFont="1" applyAlignment="1">
      <alignment horizontal="center"/>
      <protection/>
    </xf>
    <xf numFmtId="49" fontId="0" fillId="0" borderId="0" xfId="350" applyNumberFormat="1" applyFont="1" applyFill="1">
      <alignment/>
      <protection/>
    </xf>
    <xf numFmtId="49" fontId="13" fillId="47" borderId="22" xfId="350" applyNumberFormat="1" applyFont="1" applyFill="1" applyBorder="1" applyAlignment="1">
      <alignment/>
      <protection/>
    </xf>
    <xf numFmtId="49" fontId="7" fillId="0" borderId="20" xfId="350" applyNumberFormat="1" applyFont="1" applyFill="1" applyBorder="1" applyAlignment="1">
      <alignment horizontal="center" vertical="center" wrapText="1"/>
      <protection/>
    </xf>
    <xf numFmtId="49" fontId="53" fillId="48" borderId="20" xfId="350" applyNumberFormat="1" applyFont="1" applyFill="1" applyBorder="1" applyAlignment="1">
      <alignment horizontal="center"/>
      <protection/>
    </xf>
    <xf numFmtId="49" fontId="7" fillId="0" borderId="21" xfId="350" applyNumberFormat="1" applyFont="1" applyFill="1" applyBorder="1" applyAlignment="1">
      <alignment horizontal="center" vertical="center" wrapText="1"/>
      <protection/>
    </xf>
    <xf numFmtId="49" fontId="7" fillId="0" borderId="20" xfId="350" applyNumberFormat="1" applyFont="1" applyBorder="1" applyAlignment="1">
      <alignment horizontal="center" vertical="center" wrapText="1"/>
      <protection/>
    </xf>
    <xf numFmtId="49" fontId="54" fillId="0" borderId="20" xfId="350" applyNumberFormat="1" applyFont="1" applyFill="1" applyBorder="1" applyAlignment="1">
      <alignment horizontal="center" vertical="center" wrapText="1"/>
      <protection/>
    </xf>
    <xf numFmtId="49" fontId="18" fillId="0" borderId="20" xfId="350" applyNumberFormat="1" applyFont="1" applyBorder="1" applyAlignment="1">
      <alignment horizontal="center" vertical="center"/>
      <protection/>
    </xf>
    <xf numFmtId="3" fontId="0" fillId="0" borderId="20" xfId="350" applyNumberFormat="1" applyFont="1" applyBorder="1" applyAlignment="1">
      <alignment horizontal="center" vertical="center"/>
      <protection/>
    </xf>
    <xf numFmtId="3" fontId="0" fillId="0" borderId="20" xfId="350" applyNumberFormat="1" applyFont="1" applyBorder="1" applyAlignment="1">
      <alignment vertical="center"/>
      <protection/>
    </xf>
    <xf numFmtId="49" fontId="0" fillId="0" borderId="0" xfId="350" applyNumberFormat="1" applyAlignment="1">
      <alignment vertical="center"/>
      <protection/>
    </xf>
    <xf numFmtId="3" fontId="52" fillId="3" borderId="20" xfId="350" applyNumberFormat="1" applyFont="1" applyFill="1" applyBorder="1" applyAlignment="1">
      <alignment vertical="center"/>
      <protection/>
    </xf>
    <xf numFmtId="3" fontId="57" fillId="3" borderId="20" xfId="350" applyNumberFormat="1" applyFont="1" applyFill="1" applyBorder="1" applyAlignment="1">
      <alignment vertical="center"/>
      <protection/>
    </xf>
    <xf numFmtId="49" fontId="58" fillId="0" borderId="20" xfId="350" applyNumberFormat="1" applyFont="1" applyBorder="1" applyAlignment="1">
      <alignment horizontal="center" vertical="center"/>
      <protection/>
    </xf>
    <xf numFmtId="3" fontId="25" fillId="44" borderId="20" xfId="350" applyNumberFormat="1" applyFont="1" applyFill="1" applyBorder="1" applyAlignment="1">
      <alignment vertical="center"/>
      <protection/>
    </xf>
    <xf numFmtId="3" fontId="3" fillId="48" borderId="20" xfId="350" applyNumberFormat="1" applyFont="1" applyFill="1" applyBorder="1" applyAlignment="1">
      <alignment horizontal="center" vertical="center"/>
      <protection/>
    </xf>
    <xf numFmtId="3" fontId="3" fillId="48" borderId="20" xfId="350" applyNumberFormat="1" applyFont="1" applyFill="1" applyBorder="1" applyAlignment="1">
      <alignment vertical="center"/>
      <protection/>
    </xf>
    <xf numFmtId="49" fontId="7" fillId="44" borderId="20" xfId="350" applyNumberFormat="1" applyFont="1" applyFill="1" applyBorder="1" applyAlignment="1">
      <alignment horizontal="center" vertical="center"/>
      <protection/>
    </xf>
    <xf numFmtId="49" fontId="7" fillId="44" borderId="20" xfId="350" applyNumberFormat="1" applyFont="1" applyFill="1" applyBorder="1" applyAlignment="1">
      <alignment horizontal="left" vertical="center"/>
      <protection/>
    </xf>
    <xf numFmtId="3" fontId="28" fillId="48" borderId="20" xfId="350" applyNumberFormat="1" applyFont="1" applyFill="1" applyBorder="1" applyAlignment="1">
      <alignment vertical="center"/>
      <protection/>
    </xf>
    <xf numFmtId="3" fontId="28" fillId="0" borderId="20" xfId="350" applyNumberFormat="1" applyFont="1" applyFill="1" applyBorder="1" applyAlignment="1">
      <alignment vertical="center"/>
      <protection/>
    </xf>
    <xf numFmtId="9" fontId="0" fillId="0" borderId="0" xfId="367" applyFont="1" applyAlignment="1">
      <alignment vertical="center"/>
    </xf>
    <xf numFmtId="49" fontId="7" fillId="44" borderId="23" xfId="350" applyNumberFormat="1" applyFont="1" applyFill="1" applyBorder="1" applyAlignment="1">
      <alignment horizontal="center" vertical="center"/>
      <protection/>
    </xf>
    <xf numFmtId="3" fontId="25" fillId="44" borderId="20" xfId="350" applyNumberFormat="1" applyFont="1" applyFill="1" applyBorder="1" applyAlignment="1">
      <alignment vertical="center"/>
      <protection/>
    </xf>
    <xf numFmtId="49" fontId="4" fillId="0" borderId="20" xfId="350" applyNumberFormat="1" applyFont="1" applyBorder="1" applyAlignment="1">
      <alignment horizontal="center" vertical="center"/>
      <protection/>
    </xf>
    <xf numFmtId="49" fontId="4" fillId="47" borderId="20" xfId="350" applyNumberFormat="1" applyFont="1" applyFill="1" applyBorder="1" applyAlignment="1">
      <alignment horizontal="left" vertical="center"/>
      <protection/>
    </xf>
    <xf numFmtId="49" fontId="5" fillId="47" borderId="20" xfId="350" applyNumberFormat="1" applyFont="1" applyFill="1" applyBorder="1" applyAlignment="1">
      <alignment horizontal="left" vertical="center"/>
      <protection/>
    </xf>
    <xf numFmtId="3" fontId="28" fillId="0" borderId="20" xfId="351" applyNumberFormat="1" applyFont="1" applyFill="1" applyBorder="1" applyAlignment="1">
      <alignment vertical="center"/>
      <protection/>
    </xf>
    <xf numFmtId="49" fontId="20" fillId="0" borderId="0" xfId="350" applyNumberFormat="1" applyFont="1" applyAlignment="1">
      <alignment vertical="center"/>
      <protection/>
    </xf>
    <xf numFmtId="49" fontId="4" fillId="47" borderId="20" xfId="350" applyNumberFormat="1" applyFont="1" applyFill="1" applyBorder="1" applyAlignment="1">
      <alignment horizontal="left" vertical="center"/>
      <protection/>
    </xf>
    <xf numFmtId="3" fontId="28" fillId="0" borderId="20" xfId="351" applyNumberFormat="1" applyFont="1" applyFill="1" applyBorder="1" applyAlignment="1">
      <alignment horizontal="center" vertical="center"/>
      <protection/>
    </xf>
    <xf numFmtId="49" fontId="0" fillId="0" borderId="0" xfId="350" applyNumberFormat="1" applyFill="1">
      <alignment/>
      <protection/>
    </xf>
    <xf numFmtId="49" fontId="20" fillId="0" borderId="0" xfId="350" applyNumberFormat="1" applyFont="1">
      <alignment/>
      <protection/>
    </xf>
    <xf numFmtId="49" fontId="28" fillId="0" borderId="0" xfId="350" applyNumberFormat="1" applyFont="1" applyFill="1" applyBorder="1" applyAlignment="1">
      <alignment horizontal="center" wrapText="1"/>
      <protection/>
    </xf>
    <xf numFmtId="49" fontId="59" fillId="0" borderId="0" xfId="350" applyNumberFormat="1" applyFont="1" applyBorder="1">
      <alignment/>
      <protection/>
    </xf>
    <xf numFmtId="49" fontId="60" fillId="0" borderId="0" xfId="350" applyNumberFormat="1" applyFont="1">
      <alignment/>
      <protection/>
    </xf>
    <xf numFmtId="49" fontId="1" fillId="0" borderId="0" xfId="350" applyNumberFormat="1" applyFont="1">
      <alignment/>
      <protection/>
    </xf>
    <xf numFmtId="9" fontId="1" fillId="0" borderId="0" xfId="367" applyFont="1" applyAlignment="1">
      <alignment/>
    </xf>
    <xf numFmtId="49" fontId="61" fillId="0" borderId="0" xfId="350" applyNumberFormat="1" applyFont="1" applyBorder="1">
      <alignment/>
      <protection/>
    </xf>
    <xf numFmtId="49" fontId="25" fillId="0" borderId="0" xfId="350" applyNumberFormat="1" applyFont="1" applyBorder="1" applyAlignment="1">
      <alignment horizontal="center" wrapText="1"/>
      <protection/>
    </xf>
    <xf numFmtId="49" fontId="25" fillId="0" borderId="0" xfId="350" applyNumberFormat="1" applyFont="1" applyFill="1" applyBorder="1" applyAlignment="1">
      <alignment horizontal="center" wrapText="1"/>
      <protection/>
    </xf>
    <xf numFmtId="49" fontId="62" fillId="0" borderId="0" xfId="350" applyNumberFormat="1" applyFont="1" applyBorder="1">
      <alignment/>
      <protection/>
    </xf>
    <xf numFmtId="49" fontId="63" fillId="0" borderId="0" xfId="350" applyNumberFormat="1" applyFont="1" applyBorder="1" applyAlignment="1">
      <alignment wrapText="1"/>
      <protection/>
    </xf>
    <xf numFmtId="49" fontId="2" fillId="0" borderId="0" xfId="350" applyNumberFormat="1" applyFont="1" applyBorder="1">
      <alignment/>
      <protection/>
    </xf>
    <xf numFmtId="49" fontId="40" fillId="0" borderId="0" xfId="350" applyNumberFormat="1" applyFont="1" applyBorder="1" applyAlignment="1">
      <alignment horizontal="center" wrapText="1"/>
      <protection/>
    </xf>
    <xf numFmtId="49" fontId="40" fillId="0" borderId="0" xfId="350" applyNumberFormat="1" applyFont="1" applyFill="1" applyBorder="1" applyAlignment="1">
      <alignment horizontal="center" wrapText="1"/>
      <protection/>
    </xf>
    <xf numFmtId="49" fontId="64" fillId="0" borderId="0" xfId="350" applyNumberFormat="1" applyFont="1" applyBorder="1">
      <alignment/>
      <protection/>
    </xf>
    <xf numFmtId="49" fontId="28" fillId="0" borderId="0" xfId="350" applyNumberFormat="1" applyFont="1">
      <alignment/>
      <protection/>
    </xf>
    <xf numFmtId="49" fontId="28" fillId="0" borderId="0" xfId="350" applyNumberFormat="1" applyFont="1" applyFill="1">
      <alignment/>
      <protection/>
    </xf>
    <xf numFmtId="49" fontId="28" fillId="47" borderId="0" xfId="350" applyNumberFormat="1" applyFont="1" applyFill="1">
      <alignment/>
      <protection/>
    </xf>
    <xf numFmtId="0" fontId="25" fillId="0" borderId="0" xfId="350" applyFont="1" applyAlignment="1">
      <alignment horizontal="center"/>
      <protection/>
    </xf>
    <xf numFmtId="49" fontId="25" fillId="47" borderId="0" xfId="350" applyNumberFormat="1" applyFont="1" applyFill="1" applyAlignment="1">
      <alignment horizontal="center"/>
      <protection/>
    </xf>
    <xf numFmtId="0" fontId="66" fillId="0" borderId="0" xfId="350" applyFont="1" applyAlignment="1">
      <alignment/>
      <protection/>
    </xf>
    <xf numFmtId="0" fontId="3" fillId="0" borderId="0" xfId="350" applyFont="1" applyAlignment="1">
      <alignment/>
      <protection/>
    </xf>
    <xf numFmtId="49" fontId="31" fillId="0" borderId="0" xfId="350" applyNumberFormat="1" applyFont="1">
      <alignment/>
      <protection/>
    </xf>
    <xf numFmtId="3" fontId="0" fillId="0" borderId="0" xfId="350" applyNumberFormat="1" applyFont="1" applyFill="1">
      <alignment/>
      <protection/>
    </xf>
    <xf numFmtId="49" fontId="3" fillId="0" borderId="0" xfId="350" applyNumberFormat="1" applyFont="1" applyFill="1" applyAlignment="1">
      <alignment wrapText="1"/>
      <protection/>
    </xf>
    <xf numFmtId="49" fontId="0" fillId="0" borderId="0" xfId="350" applyNumberFormat="1" applyFont="1" applyFill="1" applyBorder="1" applyAlignment="1">
      <alignment/>
      <protection/>
    </xf>
    <xf numFmtId="49" fontId="0" fillId="0" borderId="0" xfId="350" applyNumberFormat="1" applyFont="1" applyFill="1" applyBorder="1">
      <alignment/>
      <protection/>
    </xf>
    <xf numFmtId="49" fontId="19" fillId="0" borderId="22" xfId="350" applyNumberFormat="1" applyFont="1" applyFill="1" applyBorder="1" applyAlignment="1">
      <alignment/>
      <protection/>
    </xf>
    <xf numFmtId="49" fontId="5" fillId="0" borderId="22" xfId="350" applyNumberFormat="1" applyFont="1" applyFill="1" applyBorder="1" applyAlignment="1">
      <alignment horizontal="center"/>
      <protection/>
    </xf>
    <xf numFmtId="49" fontId="0" fillId="0" borderId="0" xfId="350" applyNumberFormat="1" applyFill="1" applyBorder="1">
      <alignment/>
      <protection/>
    </xf>
    <xf numFmtId="49" fontId="6" fillId="0" borderId="20" xfId="350" applyNumberFormat="1" applyFont="1" applyFill="1" applyBorder="1" applyAlignment="1">
      <alignment horizontal="center" vertical="center" wrapText="1"/>
      <protection/>
    </xf>
    <xf numFmtId="49" fontId="19" fillId="0" borderId="20" xfId="350" applyNumberFormat="1" applyFont="1" applyFill="1" applyBorder="1" applyAlignment="1">
      <alignment horizontal="center" vertical="center" wrapText="1"/>
      <protection/>
    </xf>
    <xf numFmtId="3" fontId="29" fillId="3" borderId="20" xfId="350" applyNumberFormat="1" applyFont="1" applyFill="1" applyBorder="1" applyAlignment="1">
      <alignment horizontal="center" vertical="center" wrapText="1"/>
      <protection/>
    </xf>
    <xf numFmtId="3" fontId="69" fillId="3" borderId="20" xfId="350" applyNumberFormat="1" applyFont="1" applyFill="1" applyBorder="1" applyAlignment="1">
      <alignment horizontal="center" vertical="center" wrapText="1"/>
      <protection/>
    </xf>
    <xf numFmtId="3" fontId="6" fillId="44" borderId="20" xfId="350" applyNumberFormat="1" applyFont="1" applyFill="1" applyBorder="1" applyAlignment="1">
      <alignment horizontal="center" vertical="center" wrapText="1"/>
      <protection/>
    </xf>
    <xf numFmtId="49" fontId="7" fillId="0" borderId="20" xfId="350" applyNumberFormat="1" applyFont="1" applyFill="1" applyBorder="1" applyAlignment="1">
      <alignment horizontal="center"/>
      <protection/>
    </xf>
    <xf numFmtId="49" fontId="7" fillId="0" borderId="20" xfId="350" applyNumberFormat="1" applyFont="1" applyFill="1" applyBorder="1" applyAlignment="1">
      <alignment horizontal="left"/>
      <protection/>
    </xf>
    <xf numFmtId="3" fontId="5" fillId="44" borderId="20" xfId="350" applyNumberFormat="1" applyFont="1" applyFill="1" applyBorder="1" applyAlignment="1">
      <alignment horizontal="center" vertical="center" wrapText="1"/>
      <protection/>
    </xf>
    <xf numFmtId="3" fontId="5" fillId="0" borderId="20" xfId="350" applyNumberFormat="1" applyFont="1" applyFill="1" applyBorder="1" applyAlignment="1">
      <alignment horizontal="center" vertical="center" wrapText="1"/>
      <protection/>
    </xf>
    <xf numFmtId="9" fontId="0" fillId="0" borderId="0" xfId="367" applyFont="1" applyFill="1" applyAlignment="1">
      <alignment/>
    </xf>
    <xf numFmtId="49" fontId="7" fillId="44" borderId="23" xfId="350" applyNumberFormat="1" applyFont="1" applyFill="1" applyBorder="1" applyAlignment="1">
      <alignment horizontal="center"/>
      <protection/>
    </xf>
    <xf numFmtId="49" fontId="7" fillId="44" borderId="20" xfId="350" applyNumberFormat="1" applyFont="1" applyFill="1" applyBorder="1" applyAlignment="1">
      <alignment horizontal="left"/>
      <protection/>
    </xf>
    <xf numFmtId="49" fontId="4" fillId="0" borderId="23" xfId="350" applyNumberFormat="1" applyFont="1" applyFill="1" applyBorder="1" applyAlignment="1">
      <alignment horizontal="center"/>
      <protection/>
    </xf>
    <xf numFmtId="49" fontId="4" fillId="47" borderId="20" xfId="350" applyNumberFormat="1" applyFont="1" applyFill="1" applyBorder="1" applyAlignment="1">
      <alignment horizontal="left"/>
      <protection/>
    </xf>
    <xf numFmtId="3" fontId="5" fillId="47" borderId="20" xfId="350" applyNumberFormat="1" applyFont="1" applyFill="1" applyBorder="1" applyAlignment="1">
      <alignment horizontal="center" vertical="center" wrapText="1"/>
      <protection/>
    </xf>
    <xf numFmtId="49" fontId="5" fillId="47" borderId="20" xfId="350" applyNumberFormat="1" applyFont="1" applyFill="1" applyBorder="1" applyAlignment="1">
      <alignment horizontal="left"/>
      <protection/>
    </xf>
    <xf numFmtId="49" fontId="6" fillId="0" borderId="19" xfId="350" applyNumberFormat="1" applyFont="1" applyFill="1" applyBorder="1" applyAlignment="1">
      <alignment horizontal="center"/>
      <protection/>
    </xf>
    <xf numFmtId="49" fontId="6" fillId="0" borderId="19" xfId="350" applyNumberFormat="1" applyFont="1" applyFill="1" applyBorder="1" applyAlignment="1">
      <alignment horizontal="left"/>
      <protection/>
    </xf>
    <xf numFmtId="3" fontId="5" fillId="0" borderId="19" xfId="350" applyNumberFormat="1" applyFont="1" applyFill="1" applyBorder="1" applyAlignment="1">
      <alignment horizontal="center" vertical="center" wrapText="1"/>
      <protection/>
    </xf>
    <xf numFmtId="49" fontId="15" fillId="0" borderId="0" xfId="350" applyNumberFormat="1" applyFont="1" applyFill="1" applyBorder="1" applyAlignment="1">
      <alignment vertical="center" wrapText="1"/>
      <protection/>
    </xf>
    <xf numFmtId="49" fontId="70" fillId="0" borderId="0" xfId="350" applyNumberFormat="1" applyFont="1" applyFill="1">
      <alignment/>
      <protection/>
    </xf>
    <xf numFmtId="49" fontId="4" fillId="0" borderId="0" xfId="350" applyNumberFormat="1" applyFont="1" applyFill="1">
      <alignment/>
      <protection/>
    </xf>
    <xf numFmtId="49" fontId="0" fillId="47" borderId="0" xfId="350" applyNumberFormat="1" applyFont="1" applyFill="1">
      <alignment/>
      <protection/>
    </xf>
    <xf numFmtId="49" fontId="3" fillId="47" borderId="0" xfId="350" applyNumberFormat="1" applyFont="1" applyFill="1" applyAlignment="1">
      <alignment horizontal="center"/>
      <protection/>
    </xf>
    <xf numFmtId="49" fontId="22" fillId="0" borderId="0" xfId="350" applyNumberFormat="1" applyFont="1" applyFill="1">
      <alignment/>
      <protection/>
    </xf>
    <xf numFmtId="49" fontId="3" fillId="0" borderId="0" xfId="350" applyNumberFormat="1" applyFont="1" applyFill="1">
      <alignment/>
      <protection/>
    </xf>
    <xf numFmtId="49" fontId="13" fillId="0" borderId="0" xfId="350" applyNumberFormat="1" applyFont="1" applyFill="1" applyAlignment="1">
      <alignment/>
      <protection/>
    </xf>
    <xf numFmtId="49" fontId="13" fillId="0" borderId="0" xfId="350" applyNumberFormat="1" applyFont="1" applyFill="1" applyAlignment="1">
      <alignment wrapText="1"/>
      <protection/>
    </xf>
    <xf numFmtId="49" fontId="13" fillId="0" borderId="0" xfId="350" applyNumberFormat="1" applyFont="1" applyFill="1" applyAlignment="1">
      <alignment horizontal="left" wrapText="1"/>
      <protection/>
    </xf>
    <xf numFmtId="49" fontId="0" fillId="0" borderId="0" xfId="350" applyNumberFormat="1" applyAlignment="1">
      <alignment horizontal="left"/>
      <protection/>
    </xf>
    <xf numFmtId="49" fontId="0" fillId="0" borderId="0" xfId="350" applyNumberFormat="1" applyFont="1" applyBorder="1" applyAlignment="1">
      <alignment horizontal="left"/>
      <protection/>
    </xf>
    <xf numFmtId="49" fontId="13" fillId="0" borderId="20" xfId="350" applyNumberFormat="1" applyFont="1" applyBorder="1" applyAlignment="1">
      <alignment horizontal="center"/>
      <protection/>
    </xf>
    <xf numFmtId="3" fontId="4" fillId="4" borderId="20" xfId="351" applyNumberFormat="1" applyFont="1" applyFill="1" applyBorder="1" applyAlignment="1">
      <alignment horizontal="center" vertical="center"/>
      <protection/>
    </xf>
    <xf numFmtId="3" fontId="32" fillId="47" borderId="20" xfId="350" applyNumberFormat="1" applyFont="1" applyFill="1" applyBorder="1" applyAlignment="1">
      <alignment horizontal="center" vertical="center"/>
      <protection/>
    </xf>
    <xf numFmtId="3" fontId="17" fillId="3" borderId="20" xfId="350" applyNumberFormat="1" applyFont="1" applyFill="1" applyBorder="1" applyAlignment="1">
      <alignment horizontal="center" vertical="center"/>
      <protection/>
    </xf>
    <xf numFmtId="3" fontId="34" fillId="3" borderId="20" xfId="350" applyNumberFormat="1" applyFont="1" applyFill="1" applyBorder="1" applyAlignment="1">
      <alignment horizontal="center" vertical="center"/>
      <protection/>
    </xf>
    <xf numFmtId="3" fontId="7" fillId="44" borderId="20" xfId="350" applyNumberFormat="1" applyFont="1" applyFill="1" applyBorder="1" applyAlignment="1">
      <alignment horizontal="center" vertical="center"/>
      <protection/>
    </xf>
    <xf numFmtId="3" fontId="7" fillId="44" borderId="20" xfId="350" applyNumberFormat="1" applyFont="1" applyFill="1" applyBorder="1" applyAlignment="1">
      <alignment horizontal="center" vertical="center"/>
      <protection/>
    </xf>
    <xf numFmtId="3" fontId="7" fillId="4" borderId="20" xfId="351" applyNumberFormat="1" applyFont="1" applyFill="1" applyBorder="1" applyAlignment="1">
      <alignment horizontal="center" vertical="center"/>
      <protection/>
    </xf>
    <xf numFmtId="49" fontId="7" fillId="0" borderId="20" xfId="350" applyNumberFormat="1" applyFont="1" applyBorder="1" applyAlignment="1">
      <alignment horizontal="center" vertical="center"/>
      <protection/>
    </xf>
    <xf numFmtId="49" fontId="7" fillId="47" borderId="20" xfId="350" applyNumberFormat="1" applyFont="1" applyFill="1" applyBorder="1" applyAlignment="1">
      <alignment horizontal="left" vertical="center"/>
      <protection/>
    </xf>
    <xf numFmtId="3" fontId="4" fillId="47" borderId="20" xfId="350" applyNumberFormat="1" applyFont="1" applyFill="1" applyBorder="1" applyAlignment="1">
      <alignment horizontal="center" vertical="center"/>
      <protection/>
    </xf>
    <xf numFmtId="3" fontId="4" fillId="44" borderId="20" xfId="350" applyNumberFormat="1" applyFont="1" applyFill="1" applyBorder="1" applyAlignment="1">
      <alignment horizontal="center" vertical="center"/>
      <protection/>
    </xf>
    <xf numFmtId="49" fontId="4" fillId="0" borderId="23" xfId="350" applyNumberFormat="1" applyFont="1" applyBorder="1" applyAlignment="1">
      <alignment horizontal="center" vertical="center"/>
      <protection/>
    </xf>
    <xf numFmtId="49" fontId="0" fillId="0" borderId="0" xfId="350" applyNumberFormat="1" applyFont="1" applyAlignment="1">
      <alignment vertical="center"/>
      <protection/>
    </xf>
    <xf numFmtId="3" fontId="4" fillId="0" borderId="20" xfId="350" applyNumberFormat="1" applyFont="1" applyFill="1" applyBorder="1" applyAlignment="1">
      <alignment horizontal="center" vertical="center"/>
      <protection/>
    </xf>
    <xf numFmtId="3" fontId="4" fillId="47" borderId="20" xfId="351" applyNumberFormat="1" applyFont="1" applyFill="1" applyBorder="1" applyAlignment="1">
      <alignment horizontal="center" vertical="center"/>
      <protection/>
    </xf>
    <xf numFmtId="49" fontId="4" fillId="47" borderId="23" xfId="350" applyNumberFormat="1" applyFont="1" applyFill="1" applyBorder="1" applyAlignment="1">
      <alignment horizontal="center" vertical="center"/>
      <protection/>
    </xf>
    <xf numFmtId="9" fontId="20" fillId="0" borderId="0" xfId="367" applyFont="1" applyAlignment="1">
      <alignment vertical="center"/>
    </xf>
    <xf numFmtId="49" fontId="4" fillId="0" borderId="0" xfId="350" applyNumberFormat="1" applyFont="1" applyBorder="1" applyAlignment="1">
      <alignment horizontal="center"/>
      <protection/>
    </xf>
    <xf numFmtId="49" fontId="4" fillId="47" borderId="0" xfId="350" applyNumberFormat="1" applyFont="1" applyFill="1" applyBorder="1" applyAlignment="1">
      <alignment horizontal="left"/>
      <protection/>
    </xf>
    <xf numFmtId="49" fontId="0" fillId="0" borderId="0" xfId="350" applyNumberFormat="1" applyFont="1" applyFill="1" applyBorder="1" applyAlignment="1">
      <alignment horizontal="center"/>
      <protection/>
    </xf>
    <xf numFmtId="3" fontId="4" fillId="47" borderId="19" xfId="351" applyNumberFormat="1" applyFont="1" applyFill="1" applyBorder="1" applyAlignment="1">
      <alignment horizontal="center" vertical="center"/>
      <protection/>
    </xf>
    <xf numFmtId="9" fontId="0" fillId="0" borderId="0" xfId="367" applyFont="1" applyAlignment="1">
      <alignment/>
    </xf>
    <xf numFmtId="49" fontId="28" fillId="0" borderId="0" xfId="350" applyNumberFormat="1" applyFont="1" applyBorder="1" applyAlignment="1">
      <alignment wrapText="1"/>
      <protection/>
    </xf>
    <xf numFmtId="3" fontId="4" fillId="47" borderId="0" xfId="351" applyNumberFormat="1" applyFont="1" applyFill="1" applyBorder="1" applyAlignment="1">
      <alignment horizontal="center" vertical="center"/>
      <protection/>
    </xf>
    <xf numFmtId="49" fontId="28" fillId="0" borderId="0" xfId="350" applyNumberFormat="1" applyFont="1" applyAlignment="1">
      <alignment wrapText="1"/>
      <protection/>
    </xf>
    <xf numFmtId="49" fontId="37" fillId="0" borderId="0" xfId="350" applyNumberFormat="1" applyFont="1">
      <alignment/>
      <protection/>
    </xf>
    <xf numFmtId="49" fontId="37" fillId="0" borderId="0" xfId="350" applyNumberFormat="1" applyFont="1" applyAlignment="1">
      <alignment wrapText="1"/>
      <protection/>
    </xf>
    <xf numFmtId="49" fontId="3" fillId="47" borderId="0" xfId="350" applyNumberFormat="1" applyFont="1" applyFill="1" applyAlignment="1">
      <alignment/>
      <protection/>
    </xf>
    <xf numFmtId="49" fontId="72" fillId="0" borderId="0" xfId="350" applyNumberFormat="1" applyFont="1">
      <alignment/>
      <protection/>
    </xf>
    <xf numFmtId="49" fontId="13" fillId="0" borderId="0" xfId="350" applyNumberFormat="1" applyFont="1" applyBorder="1" applyAlignment="1">
      <alignment wrapText="1"/>
      <protection/>
    </xf>
    <xf numFmtId="49" fontId="0" fillId="0" borderId="0" xfId="352" applyNumberFormat="1" applyFont="1" applyAlignment="1">
      <alignment horizontal="left"/>
      <protection/>
    </xf>
    <xf numFmtId="49" fontId="14" fillId="0" borderId="0" xfId="352" applyNumberFormat="1" applyFont="1" applyAlignment="1">
      <alignment wrapText="1"/>
      <protection/>
    </xf>
    <xf numFmtId="49" fontId="3" fillId="47" borderId="0" xfId="352" applyNumberFormat="1" applyFont="1" applyFill="1" applyBorder="1" applyAlignment="1">
      <alignment horizontal="left"/>
      <protection/>
    </xf>
    <xf numFmtId="49" fontId="0" fillId="47" borderId="0" xfId="352" applyNumberFormat="1" applyFont="1" applyFill="1" applyBorder="1" applyAlignment="1">
      <alignment horizontal="left"/>
      <protection/>
    </xf>
    <xf numFmtId="49" fontId="26" fillId="0" borderId="0" xfId="352" applyNumberFormat="1" applyFont="1">
      <alignment/>
      <protection/>
    </xf>
    <xf numFmtId="49" fontId="0" fillId="47" borderId="0" xfId="352" applyNumberFormat="1" applyFont="1" applyFill="1" applyBorder="1" applyAlignment="1">
      <alignment/>
      <protection/>
    </xf>
    <xf numFmtId="49" fontId="3" fillId="0" borderId="0" xfId="352" applyNumberFormat="1" applyFont="1" applyBorder="1" applyAlignment="1">
      <alignment horizontal="left"/>
      <protection/>
    </xf>
    <xf numFmtId="49" fontId="0" fillId="0" borderId="0" xfId="352" applyNumberFormat="1" applyFont="1" applyBorder="1" applyAlignment="1">
      <alignment horizontal="left"/>
      <protection/>
    </xf>
    <xf numFmtId="49" fontId="0" fillId="0" borderId="0" xfId="352" applyNumberFormat="1" applyFont="1" applyBorder="1" applyAlignment="1">
      <alignment/>
      <protection/>
    </xf>
    <xf numFmtId="49" fontId="18" fillId="0" borderId="22" xfId="352" applyNumberFormat="1" applyFont="1" applyBorder="1" applyAlignment="1">
      <alignment horizontal="left"/>
      <protection/>
    </xf>
    <xf numFmtId="49" fontId="3" fillId="0" borderId="22" xfId="352" applyNumberFormat="1" applyFont="1" applyBorder="1" applyAlignment="1">
      <alignment horizontal="left"/>
      <protection/>
    </xf>
    <xf numFmtId="49" fontId="26" fillId="0" borderId="0" xfId="352" applyNumberFormat="1" applyFont="1" applyFill="1">
      <alignment/>
      <protection/>
    </xf>
    <xf numFmtId="49" fontId="26" fillId="0" borderId="0" xfId="352" applyNumberFormat="1" applyFont="1" applyAlignment="1">
      <alignment vertical="center"/>
      <protection/>
    </xf>
    <xf numFmtId="49" fontId="6" fillId="47" borderId="20" xfId="352" applyNumberFormat="1" applyFont="1" applyFill="1" applyBorder="1" applyAlignment="1">
      <alignment horizontal="left" vertical="center"/>
      <protection/>
    </xf>
    <xf numFmtId="49" fontId="1" fillId="0" borderId="0" xfId="352" applyNumberFormat="1" applyFont="1">
      <alignment/>
      <protection/>
    </xf>
    <xf numFmtId="49" fontId="28" fillId="0" borderId="0" xfId="352" applyNumberFormat="1" applyFont="1" applyBorder="1" applyAlignment="1">
      <alignment/>
      <protection/>
    </xf>
    <xf numFmtId="49" fontId="79" fillId="0" borderId="0" xfId="352" applyNumberFormat="1" applyFont="1">
      <alignment/>
      <protection/>
    </xf>
    <xf numFmtId="49" fontId="25" fillId="0" borderId="0" xfId="352" applyNumberFormat="1" applyFont="1" applyBorder="1" applyAlignment="1">
      <alignment/>
      <protection/>
    </xf>
    <xf numFmtId="49" fontId="5" fillId="0" borderId="0" xfId="352" applyNumberFormat="1" applyFont="1">
      <alignment/>
      <protection/>
    </xf>
    <xf numFmtId="49" fontId="28" fillId="0" borderId="0" xfId="352" applyNumberFormat="1" applyFont="1" applyAlignment="1">
      <alignment horizontal="center"/>
      <protection/>
    </xf>
    <xf numFmtId="49" fontId="28" fillId="0" borderId="0" xfId="352" applyNumberFormat="1" applyFont="1">
      <alignment/>
      <protection/>
    </xf>
    <xf numFmtId="49" fontId="79" fillId="0" borderId="0" xfId="352" applyNumberFormat="1" applyFont="1" applyAlignment="1">
      <alignment horizontal="center"/>
      <protection/>
    </xf>
    <xf numFmtId="49" fontId="13" fillId="0" borderId="0" xfId="352" applyNumberFormat="1" applyFont="1" applyBorder="1" applyAlignment="1">
      <alignment wrapText="1"/>
      <protection/>
    </xf>
    <xf numFmtId="49" fontId="81" fillId="0" borderId="0" xfId="352" applyNumberFormat="1" applyFont="1">
      <alignment/>
      <protection/>
    </xf>
    <xf numFmtId="9" fontId="26" fillId="0" borderId="0" xfId="367" applyFont="1" applyAlignment="1">
      <alignment/>
    </xf>
    <xf numFmtId="3" fontId="0" fillId="47" borderId="0" xfId="352" applyNumberFormat="1" applyFont="1" applyFill="1" applyBorder="1" applyAlignment="1">
      <alignment/>
      <protection/>
    </xf>
    <xf numFmtId="0" fontId="26" fillId="0" borderId="0" xfId="352">
      <alignment/>
      <protection/>
    </xf>
    <xf numFmtId="0" fontId="0" fillId="0" borderId="0" xfId="352" applyFont="1" applyAlignment="1">
      <alignment horizontal="left"/>
      <protection/>
    </xf>
    <xf numFmtId="0" fontId="0" fillId="0" borderId="0" xfId="352" applyFont="1" applyBorder="1" applyAlignment="1">
      <alignment/>
      <protection/>
    </xf>
    <xf numFmtId="0" fontId="0" fillId="0" borderId="0" xfId="352" applyFont="1" applyBorder="1" applyAlignment="1">
      <alignment horizontal="left"/>
      <protection/>
    </xf>
    <xf numFmtId="0" fontId="26" fillId="0" borderId="0" xfId="352" applyFont="1">
      <alignment/>
      <protection/>
    </xf>
    <xf numFmtId="0" fontId="6" fillId="0" borderId="20" xfId="352" applyFont="1" applyBorder="1" applyAlignment="1">
      <alignment horizontal="center" vertical="center"/>
      <protection/>
    </xf>
    <xf numFmtId="0" fontId="6" fillId="47" borderId="20" xfId="352" applyFont="1" applyFill="1" applyBorder="1" applyAlignment="1">
      <alignment horizontal="left" vertical="center"/>
      <protection/>
    </xf>
    <xf numFmtId="9" fontId="26" fillId="0" borderId="0" xfId="367" applyFont="1" applyAlignment="1">
      <alignment vertical="center"/>
    </xf>
    <xf numFmtId="0" fontId="5" fillId="0" borderId="23" xfId="352" applyFont="1" applyBorder="1" applyAlignment="1">
      <alignment horizontal="center" vertical="center"/>
      <protection/>
    </xf>
    <xf numFmtId="0" fontId="26" fillId="0" borderId="0" xfId="352" applyFont="1" applyAlignment="1">
      <alignment vertical="center"/>
      <protection/>
    </xf>
    <xf numFmtId="0" fontId="1" fillId="0" borderId="0" xfId="352" applyFont="1">
      <alignment/>
      <protection/>
    </xf>
    <xf numFmtId="0" fontId="25" fillId="0" borderId="0" xfId="352" applyFont="1" applyBorder="1" applyAlignment="1">
      <alignment horizontal="center" wrapText="1"/>
      <protection/>
    </xf>
    <xf numFmtId="0" fontId="28" fillId="0" borderId="0" xfId="352" applyFont="1" applyBorder="1" applyAlignment="1">
      <alignment wrapText="1"/>
      <protection/>
    </xf>
    <xf numFmtId="0" fontId="25" fillId="0" borderId="0" xfId="352" applyNumberFormat="1" applyFont="1" applyBorder="1" applyAlignment="1">
      <alignment/>
      <protection/>
    </xf>
    <xf numFmtId="0" fontId="79" fillId="0" borderId="0" xfId="352" applyFont="1">
      <alignment/>
      <protection/>
    </xf>
    <xf numFmtId="0" fontId="25" fillId="0" borderId="0" xfId="352" applyNumberFormat="1" applyFont="1" applyBorder="1" applyAlignment="1">
      <alignment horizontal="center"/>
      <protection/>
    </xf>
    <xf numFmtId="0" fontId="5" fillId="0" borderId="0" xfId="352" applyFont="1">
      <alignment/>
      <protection/>
    </xf>
    <xf numFmtId="0" fontId="28" fillId="0" borderId="0" xfId="352" applyFont="1">
      <alignment/>
      <protection/>
    </xf>
    <xf numFmtId="0" fontId="25" fillId="0" borderId="0" xfId="350" applyFont="1" applyAlignment="1">
      <alignment/>
      <protection/>
    </xf>
    <xf numFmtId="49" fontId="19" fillId="0" borderId="0" xfId="352" applyNumberFormat="1" applyFont="1">
      <alignment/>
      <protection/>
    </xf>
    <xf numFmtId="49" fontId="4" fillId="47" borderId="0" xfId="352" applyNumberFormat="1" applyFont="1" applyFill="1" applyBorder="1" applyAlignment="1">
      <alignment horizontal="left"/>
      <protection/>
    </xf>
    <xf numFmtId="49" fontId="4" fillId="0" borderId="0" xfId="352" applyNumberFormat="1" applyFont="1" applyBorder="1" applyAlignment="1">
      <alignment horizontal="left"/>
      <protection/>
    </xf>
    <xf numFmtId="49" fontId="0" fillId="0" borderId="22" xfId="352" applyNumberFormat="1" applyFont="1" applyBorder="1" applyAlignment="1">
      <alignment/>
      <protection/>
    </xf>
    <xf numFmtId="49" fontId="6" fillId="0" borderId="20" xfId="352" applyNumberFormat="1" applyFont="1" applyFill="1" applyBorder="1" applyAlignment="1">
      <alignment horizontal="center" vertical="center" wrapText="1"/>
      <protection/>
    </xf>
    <xf numFmtId="49" fontId="5" fillId="0" borderId="24" xfId="352" applyNumberFormat="1" applyFont="1" applyFill="1" applyBorder="1">
      <alignment/>
      <protection/>
    </xf>
    <xf numFmtId="49" fontId="5" fillId="0" borderId="0" xfId="352" applyNumberFormat="1" applyFont="1" applyFill="1">
      <alignment/>
      <protection/>
    </xf>
    <xf numFmtId="49" fontId="24" fillId="0" borderId="0" xfId="352" applyNumberFormat="1" applyFont="1" applyFill="1">
      <alignment/>
      <protection/>
    </xf>
    <xf numFmtId="49" fontId="6" fillId="0" borderId="25" xfId="352" applyNumberFormat="1" applyFont="1" applyFill="1" applyBorder="1" applyAlignment="1">
      <alignment horizontal="center" vertical="center" wrapText="1"/>
      <protection/>
    </xf>
    <xf numFmtId="49" fontId="19" fillId="0" borderId="20" xfId="352" applyNumberFormat="1" applyFont="1" applyFill="1" applyBorder="1" applyAlignment="1">
      <alignment horizontal="center" vertical="center"/>
      <protection/>
    </xf>
    <xf numFmtId="49" fontId="19" fillId="0" borderId="20" xfId="352" applyNumberFormat="1" applyFont="1" applyBorder="1" applyAlignment="1">
      <alignment horizontal="center" vertical="center"/>
      <protection/>
    </xf>
    <xf numFmtId="49" fontId="5" fillId="0" borderId="0" xfId="352" applyNumberFormat="1" applyFont="1" applyAlignment="1">
      <alignment vertical="center"/>
      <protection/>
    </xf>
    <xf numFmtId="3" fontId="29" fillId="3" borderId="20" xfId="352" applyNumberFormat="1" applyFont="1" applyFill="1" applyBorder="1" applyAlignment="1">
      <alignment horizontal="center" vertical="center"/>
      <protection/>
    </xf>
    <xf numFmtId="3" fontId="69" fillId="3" borderId="20" xfId="352" applyNumberFormat="1" applyFont="1" applyFill="1" applyBorder="1" applyAlignment="1">
      <alignment horizontal="center" vertical="center"/>
      <protection/>
    </xf>
    <xf numFmtId="3" fontId="29" fillId="4" borderId="20" xfId="352" applyNumberFormat="1" applyFont="1" applyFill="1" applyBorder="1" applyAlignment="1">
      <alignment horizontal="center" vertical="center"/>
      <protection/>
    </xf>
    <xf numFmtId="3" fontId="6" fillId="44" borderId="20" xfId="352" applyNumberFormat="1" applyFont="1" applyFill="1" applyBorder="1" applyAlignment="1">
      <alignment horizontal="center" vertical="center"/>
      <protection/>
    </xf>
    <xf numFmtId="49" fontId="6" fillId="0" borderId="20" xfId="352" applyNumberFormat="1" applyFont="1" applyBorder="1" applyAlignment="1">
      <alignment horizontal="center" vertical="center"/>
      <protection/>
    </xf>
    <xf numFmtId="3" fontId="5" fillId="47" borderId="20" xfId="352" applyNumberFormat="1" applyFont="1" applyFill="1" applyBorder="1" applyAlignment="1">
      <alignment horizontal="center" vertical="center"/>
      <protection/>
    </xf>
    <xf numFmtId="49" fontId="6" fillId="0" borderId="23" xfId="352" applyNumberFormat="1" applyFont="1" applyBorder="1" applyAlignment="1">
      <alignment horizontal="center" vertical="center"/>
      <protection/>
    </xf>
    <xf numFmtId="49" fontId="5" fillId="0" borderId="23" xfId="352" applyNumberFormat="1" applyFont="1" applyBorder="1" applyAlignment="1">
      <alignment horizontal="center" vertical="center"/>
      <protection/>
    </xf>
    <xf numFmtId="3" fontId="5" fillId="0" borderId="20" xfId="352" applyNumberFormat="1" applyFont="1" applyBorder="1" applyAlignment="1">
      <alignment horizontal="center" vertical="center"/>
      <protection/>
    </xf>
    <xf numFmtId="49" fontId="87" fillId="0" borderId="0" xfId="352" applyNumberFormat="1" applyFont="1">
      <alignment/>
      <protection/>
    </xf>
    <xf numFmtId="49" fontId="26" fillId="0" borderId="0" xfId="352" applyNumberFormat="1">
      <alignment/>
      <protection/>
    </xf>
    <xf numFmtId="49" fontId="28" fillId="0" borderId="0" xfId="352" applyNumberFormat="1" applyFont="1" applyBorder="1" applyAlignment="1">
      <alignment wrapText="1"/>
      <protection/>
    </xf>
    <xf numFmtId="49" fontId="21" fillId="0" borderId="0" xfId="352" applyNumberFormat="1" applyFont="1">
      <alignment/>
      <protection/>
    </xf>
    <xf numFmtId="49" fontId="31" fillId="0" borderId="0" xfId="352" applyNumberFormat="1" applyFont="1">
      <alignment/>
      <protection/>
    </xf>
    <xf numFmtId="49" fontId="31" fillId="0" borderId="0" xfId="352" applyNumberFormat="1" applyFont="1" applyAlignment="1">
      <alignment horizontal="center"/>
      <protection/>
    </xf>
    <xf numFmtId="0" fontId="4" fillId="0" borderId="0" xfId="352" applyNumberFormat="1" applyFont="1" applyAlignment="1">
      <alignment horizontal="left"/>
      <protection/>
    </xf>
    <xf numFmtId="0" fontId="5" fillId="0" borderId="0" xfId="352" applyFont="1" applyAlignment="1">
      <alignment/>
      <protection/>
    </xf>
    <xf numFmtId="3" fontId="5" fillId="0" borderId="0" xfId="352" applyNumberFormat="1" applyFont="1">
      <alignment/>
      <protection/>
    </xf>
    <xf numFmtId="0" fontId="7" fillId="0" borderId="0" xfId="352" applyFont="1" applyBorder="1" applyAlignment="1">
      <alignment/>
      <protection/>
    </xf>
    <xf numFmtId="0" fontId="26" fillId="0" borderId="24" xfId="352" applyFont="1" applyBorder="1">
      <alignment/>
      <protection/>
    </xf>
    <xf numFmtId="0" fontId="26" fillId="0" borderId="0" xfId="352" applyFont="1" applyBorder="1">
      <alignment/>
      <protection/>
    </xf>
    <xf numFmtId="0" fontId="12" fillId="0" borderId="20" xfId="352" applyFont="1" applyBorder="1" applyAlignment="1">
      <alignment horizontal="center" vertical="center" wrapText="1"/>
      <protection/>
    </xf>
    <xf numFmtId="0" fontId="19" fillId="0" borderId="23" xfId="352" applyFont="1" applyFill="1" applyBorder="1" applyAlignment="1">
      <alignment horizontal="center" vertical="center"/>
      <protection/>
    </xf>
    <xf numFmtId="0" fontId="19" fillId="0" borderId="20" xfId="352" applyFont="1" applyFill="1" applyBorder="1" applyAlignment="1">
      <alignment horizontal="center" vertical="center"/>
      <protection/>
    </xf>
    <xf numFmtId="0" fontId="19" fillId="0" borderId="20" xfId="352" applyFont="1" applyBorder="1" applyAlignment="1">
      <alignment horizontal="center" vertical="center"/>
      <protection/>
    </xf>
    <xf numFmtId="3" fontId="20" fillId="3" borderId="20" xfId="352" applyNumberFormat="1" applyFont="1" applyFill="1" applyBorder="1" applyAlignment="1">
      <alignment horizontal="center" vertical="center"/>
      <protection/>
    </xf>
    <xf numFmtId="3" fontId="35" fillId="3" borderId="20" xfId="352" applyNumberFormat="1" applyFont="1" applyFill="1" applyBorder="1" applyAlignment="1">
      <alignment horizontal="center" vertical="center"/>
      <protection/>
    </xf>
    <xf numFmtId="3" fontId="3" fillId="44" borderId="23" xfId="352" applyNumberFormat="1" applyFont="1" applyFill="1" applyBorder="1" applyAlignment="1">
      <alignment horizontal="center" vertical="center"/>
      <protection/>
    </xf>
    <xf numFmtId="3" fontId="0" fillId="48" borderId="23" xfId="352" applyNumberFormat="1" applyFont="1" applyFill="1" applyBorder="1" applyAlignment="1">
      <alignment horizontal="center" vertical="center"/>
      <protection/>
    </xf>
    <xf numFmtId="3" fontId="0" fillId="0" borderId="20" xfId="352" applyNumberFormat="1" applyFont="1" applyBorder="1" applyAlignment="1">
      <alignment horizontal="center" vertical="center"/>
      <protection/>
    </xf>
    <xf numFmtId="3" fontId="0" fillId="0" borderId="26" xfId="352" applyNumberFormat="1" applyFont="1" applyBorder="1" applyAlignment="1">
      <alignment horizontal="center" vertical="center"/>
      <protection/>
    </xf>
    <xf numFmtId="0" fontId="6" fillId="0" borderId="23" xfId="352" applyFont="1" applyBorder="1" applyAlignment="1">
      <alignment horizontal="center" vertical="center"/>
      <protection/>
    </xf>
    <xf numFmtId="3" fontId="0" fillId="44" borderId="23" xfId="352" applyNumberFormat="1" applyFont="1" applyFill="1" applyBorder="1" applyAlignment="1">
      <alignment horizontal="center" vertical="center"/>
      <protection/>
    </xf>
    <xf numFmtId="3" fontId="0" fillId="47" borderId="20" xfId="352" applyNumberFormat="1" applyFont="1" applyFill="1" applyBorder="1" applyAlignment="1">
      <alignment horizontal="center" vertical="center"/>
      <protection/>
    </xf>
    <xf numFmtId="3" fontId="0" fillId="47" borderId="26" xfId="352" applyNumberFormat="1" applyFont="1" applyFill="1" applyBorder="1" applyAlignment="1">
      <alignment horizontal="center" vertical="center"/>
      <protection/>
    </xf>
    <xf numFmtId="0" fontId="28" fillId="0" borderId="0" xfId="352" applyNumberFormat="1" applyFont="1" applyBorder="1" applyAlignment="1">
      <alignment/>
      <protection/>
    </xf>
    <xf numFmtId="0" fontId="88" fillId="0" borderId="0" xfId="352" applyFont="1">
      <alignment/>
      <protection/>
    </xf>
    <xf numFmtId="0" fontId="16" fillId="0" borderId="0" xfId="352" applyFont="1">
      <alignment/>
      <protection/>
    </xf>
    <xf numFmtId="0" fontId="27" fillId="0" borderId="0" xfId="352" applyFont="1">
      <alignment/>
      <protection/>
    </xf>
    <xf numFmtId="0" fontId="13" fillId="0" borderId="0" xfId="352" applyFont="1">
      <alignment/>
      <protection/>
    </xf>
    <xf numFmtId="49" fontId="13" fillId="0" borderId="0" xfId="352" applyNumberFormat="1" applyFont="1">
      <alignment/>
      <protection/>
    </xf>
    <xf numFmtId="0" fontId="81" fillId="0" borderId="0" xfId="352" applyFont="1">
      <alignment/>
      <protection/>
    </xf>
    <xf numFmtId="49" fontId="18" fillId="0" borderId="0" xfId="352" applyNumberFormat="1" applyFont="1" applyBorder="1" applyAlignment="1">
      <alignment/>
      <protection/>
    </xf>
    <xf numFmtId="49" fontId="26" fillId="0" borderId="0" xfId="352" applyNumberFormat="1" applyFont="1" applyAlignment="1">
      <alignment horizontal="center"/>
      <protection/>
    </xf>
    <xf numFmtId="3" fontId="19" fillId="47" borderId="22" xfId="352" applyNumberFormat="1" applyFont="1" applyFill="1" applyBorder="1" applyAlignment="1">
      <alignment horizontal="center"/>
      <protection/>
    </xf>
    <xf numFmtId="49" fontId="5" fillId="0" borderId="22" xfId="352" applyNumberFormat="1" applyFont="1" applyBorder="1" applyAlignment="1">
      <alignment/>
      <protection/>
    </xf>
    <xf numFmtId="49" fontId="26" fillId="0" borderId="0" xfId="352" applyNumberFormat="1" applyFill="1">
      <alignment/>
      <protection/>
    </xf>
    <xf numFmtId="49" fontId="26" fillId="0" borderId="0" xfId="352" applyNumberFormat="1" applyFill="1" applyAlignment="1">
      <alignment vertical="center" wrapText="1"/>
      <protection/>
    </xf>
    <xf numFmtId="49" fontId="26" fillId="0" borderId="0" xfId="352" applyNumberFormat="1" applyAlignment="1">
      <alignment vertical="center"/>
      <protection/>
    </xf>
    <xf numFmtId="3" fontId="5" fillId="44" borderId="20" xfId="352" applyNumberFormat="1" applyFont="1" applyFill="1" applyBorder="1" applyAlignment="1">
      <alignment horizontal="center" vertical="center"/>
      <protection/>
    </xf>
    <xf numFmtId="3" fontId="26" fillId="0" borderId="20" xfId="352" applyNumberFormat="1" applyFont="1" applyBorder="1" applyAlignment="1">
      <alignment horizontal="center" vertical="center"/>
      <protection/>
    </xf>
    <xf numFmtId="0" fontId="5" fillId="0" borderId="20" xfId="352" applyFont="1" applyBorder="1" applyAlignment="1">
      <alignment horizontal="center" vertical="center"/>
      <protection/>
    </xf>
    <xf numFmtId="3" fontId="5" fillId="0" borderId="20" xfId="352" applyNumberFormat="1" applyFont="1" applyFill="1" applyBorder="1" applyAlignment="1">
      <alignment horizontal="center" vertical="center"/>
      <protection/>
    </xf>
    <xf numFmtId="3" fontId="26" fillId="0" borderId="20" xfId="352" applyNumberFormat="1" applyFont="1" applyFill="1" applyBorder="1" applyAlignment="1">
      <alignment horizontal="center" vertical="center"/>
      <protection/>
    </xf>
    <xf numFmtId="49" fontId="26" fillId="0" borderId="0" xfId="352" applyNumberFormat="1" applyAlignment="1">
      <alignment horizontal="center"/>
      <protection/>
    </xf>
    <xf numFmtId="49" fontId="72" fillId="0" borderId="0" xfId="352" applyNumberFormat="1" applyFont="1" applyAlignment="1">
      <alignment horizontal="left"/>
      <protection/>
    </xf>
    <xf numFmtId="49" fontId="31" fillId="0" borderId="0" xfId="352" applyNumberFormat="1" applyFont="1" applyAlignment="1">
      <alignment/>
      <protection/>
    </xf>
    <xf numFmtId="49" fontId="3" fillId="47" borderId="0" xfId="352" applyNumberFormat="1" applyFont="1" applyFill="1" applyBorder="1" applyAlignment="1">
      <alignment/>
      <protection/>
    </xf>
    <xf numFmtId="49" fontId="3" fillId="0" borderId="0" xfId="352" applyNumberFormat="1" applyFont="1" applyAlignment="1">
      <alignment/>
      <protection/>
    </xf>
    <xf numFmtId="49" fontId="3" fillId="0" borderId="0" xfId="352" applyNumberFormat="1" applyFont="1" applyBorder="1" applyAlignment="1">
      <alignment/>
      <protection/>
    </xf>
    <xf numFmtId="49" fontId="6" fillId="0" borderId="22" xfId="352" applyNumberFormat="1" applyFont="1" applyBorder="1" applyAlignment="1">
      <alignment/>
      <protection/>
    </xf>
    <xf numFmtId="3" fontId="19" fillId="0" borderId="20" xfId="352" applyNumberFormat="1" applyFont="1" applyBorder="1" applyAlignment="1">
      <alignment horizontal="center" vertical="center"/>
      <protection/>
    </xf>
    <xf numFmtId="49" fontId="26" fillId="47" borderId="0" xfId="352" applyNumberFormat="1" applyFont="1" applyFill="1" applyAlignment="1">
      <alignment vertical="center"/>
      <protection/>
    </xf>
    <xf numFmtId="3" fontId="26" fillId="47" borderId="20" xfId="352" applyNumberFormat="1" applyFont="1" applyFill="1" applyBorder="1" applyAlignment="1">
      <alignment horizontal="center" vertical="center"/>
      <protection/>
    </xf>
    <xf numFmtId="3" fontId="91" fillId="0" borderId="20" xfId="352" applyNumberFormat="1" applyFont="1" applyBorder="1" applyAlignment="1">
      <alignment horizontal="center" vertical="center"/>
      <protection/>
    </xf>
    <xf numFmtId="0" fontId="5" fillId="0" borderId="19" xfId="352" applyFont="1" applyFill="1" applyBorder="1" applyAlignment="1">
      <alignment horizontal="center" vertical="center"/>
      <protection/>
    </xf>
    <xf numFmtId="49" fontId="6" fillId="0" borderId="19" xfId="350" applyNumberFormat="1" applyFont="1" applyFill="1" applyBorder="1" applyAlignment="1">
      <alignment horizontal="left" vertical="center"/>
      <protection/>
    </xf>
    <xf numFmtId="3" fontId="5" fillId="0" borderId="19" xfId="352" applyNumberFormat="1" applyFont="1" applyFill="1" applyBorder="1" applyAlignment="1">
      <alignment horizontal="center" vertical="center"/>
      <protection/>
    </xf>
    <xf numFmtId="3" fontId="19" fillId="0" borderId="19" xfId="352" applyNumberFormat="1" applyFont="1" applyFill="1" applyBorder="1" applyAlignment="1">
      <alignment horizontal="center" vertical="center"/>
      <protection/>
    </xf>
    <xf numFmtId="3" fontId="26" fillId="0" borderId="19" xfId="352" applyNumberFormat="1" applyFont="1" applyFill="1" applyBorder="1" applyAlignment="1">
      <alignment vertical="center"/>
      <protection/>
    </xf>
    <xf numFmtId="3" fontId="92" fillId="0" borderId="19" xfId="352" applyNumberFormat="1" applyFont="1" applyFill="1" applyBorder="1" applyAlignment="1">
      <alignment vertical="center"/>
      <protection/>
    </xf>
    <xf numFmtId="49" fontId="31" fillId="0" borderId="0" xfId="352" applyNumberFormat="1" applyFont="1" applyBorder="1" applyAlignment="1">
      <alignment/>
      <protection/>
    </xf>
    <xf numFmtId="49" fontId="28" fillId="0" borderId="0" xfId="352" applyNumberFormat="1" applyFont="1" applyBorder="1" applyAlignment="1">
      <alignment horizontal="center"/>
      <protection/>
    </xf>
    <xf numFmtId="49" fontId="28" fillId="0" borderId="0" xfId="352" applyNumberFormat="1" applyFont="1" applyAlignment="1">
      <alignment/>
      <protection/>
    </xf>
    <xf numFmtId="0" fontId="5" fillId="47" borderId="0" xfId="352" applyFont="1" applyFill="1" applyBorder="1" applyAlignment="1">
      <alignment/>
      <protection/>
    </xf>
    <xf numFmtId="49" fontId="93" fillId="0" borderId="0" xfId="352" applyNumberFormat="1" applyFont="1">
      <alignment/>
      <protection/>
    </xf>
    <xf numFmtId="49" fontId="94" fillId="0" borderId="0" xfId="352" applyNumberFormat="1" applyFont="1">
      <alignment/>
      <protection/>
    </xf>
    <xf numFmtId="49" fontId="95" fillId="0" borderId="0" xfId="352" applyNumberFormat="1" applyFont="1" applyAlignment="1">
      <alignment horizontal="center"/>
      <protection/>
    </xf>
    <xf numFmtId="49" fontId="25" fillId="47" borderId="0" xfId="350" applyNumberFormat="1" applyFont="1" applyFill="1" applyAlignment="1">
      <alignment/>
      <protection/>
    </xf>
    <xf numFmtId="49" fontId="80" fillId="0" borderId="0" xfId="352" applyNumberFormat="1" applyFont="1">
      <alignment/>
      <protection/>
    </xf>
    <xf numFmtId="49" fontId="31" fillId="0" borderId="0" xfId="352" applyNumberFormat="1" applyFont="1" applyBorder="1" applyAlignment="1">
      <alignment wrapText="1"/>
      <protection/>
    </xf>
    <xf numFmtId="49" fontId="83" fillId="0" borderId="0" xfId="352" applyNumberFormat="1" applyFont="1">
      <alignment/>
      <protection/>
    </xf>
    <xf numFmtId="49" fontId="78" fillId="0" borderId="0" xfId="352" applyNumberFormat="1" applyFont="1">
      <alignment/>
      <protection/>
    </xf>
    <xf numFmtId="49" fontId="14" fillId="0" borderId="0" xfId="352" applyNumberFormat="1" applyFont="1" applyFill="1" applyAlignment="1">
      <alignment wrapText="1"/>
      <protection/>
    </xf>
    <xf numFmtId="49" fontId="0" fillId="0" borderId="0" xfId="352" applyNumberFormat="1" applyFont="1" applyFill="1" applyBorder="1" applyAlignment="1">
      <alignment/>
      <protection/>
    </xf>
    <xf numFmtId="49" fontId="3" fillId="0" borderId="0" xfId="352" applyNumberFormat="1" applyFont="1" applyFill="1" applyBorder="1" applyAlignment="1">
      <alignment/>
      <protection/>
    </xf>
    <xf numFmtId="49" fontId="96" fillId="0" borderId="0" xfId="352" applyNumberFormat="1" applyFont="1" applyFill="1">
      <alignment/>
      <protection/>
    </xf>
    <xf numFmtId="49" fontId="26" fillId="0" borderId="0" xfId="352" applyNumberFormat="1" applyFont="1" applyFill="1" applyAlignment="1">
      <alignment horizontal="center"/>
      <protection/>
    </xf>
    <xf numFmtId="49" fontId="19" fillId="0" borderId="0" xfId="352" applyNumberFormat="1" applyFont="1" applyFill="1" applyBorder="1" applyAlignment="1">
      <alignment/>
      <protection/>
    </xf>
    <xf numFmtId="49" fontId="6" fillId="0" borderId="0" xfId="352" applyNumberFormat="1" applyFont="1" applyFill="1" applyBorder="1" applyAlignment="1">
      <alignment/>
      <protection/>
    </xf>
    <xf numFmtId="49" fontId="82" fillId="0" borderId="0" xfId="352" applyNumberFormat="1" applyFont="1" applyFill="1">
      <alignment/>
      <protection/>
    </xf>
    <xf numFmtId="49" fontId="82" fillId="0" borderId="0" xfId="352" applyNumberFormat="1" applyFont="1" applyFill="1" applyAlignment="1">
      <alignment/>
      <protection/>
    </xf>
    <xf numFmtId="49" fontId="19" fillId="0" borderId="27" xfId="352" applyNumberFormat="1" applyFont="1" applyFill="1" applyBorder="1" applyAlignment="1">
      <alignment horizontal="center" vertical="center"/>
      <protection/>
    </xf>
    <xf numFmtId="3" fontId="6" fillId="44" borderId="27" xfId="352" applyNumberFormat="1" applyFont="1" applyFill="1" applyBorder="1" applyAlignment="1">
      <alignment horizontal="center" vertical="center"/>
      <protection/>
    </xf>
    <xf numFmtId="3" fontId="6" fillId="44" borderId="23" xfId="352" applyNumberFormat="1" applyFont="1" applyFill="1" applyBorder="1" applyAlignment="1">
      <alignment horizontal="center" vertical="center"/>
      <protection/>
    </xf>
    <xf numFmtId="49" fontId="3" fillId="0" borderId="0" xfId="352" applyNumberFormat="1" applyFont="1" applyAlignment="1">
      <alignment horizontal="center"/>
      <protection/>
    </xf>
    <xf numFmtId="49" fontId="25" fillId="0" borderId="0" xfId="352" applyNumberFormat="1" applyFont="1">
      <alignment/>
      <protection/>
    </xf>
    <xf numFmtId="49" fontId="3" fillId="0" borderId="0" xfId="352" applyNumberFormat="1" applyFont="1">
      <alignment/>
      <protection/>
    </xf>
    <xf numFmtId="49" fontId="28" fillId="0" borderId="0" xfId="352" applyNumberFormat="1" applyFont="1">
      <alignment/>
      <protection/>
    </xf>
    <xf numFmtId="3" fontId="3" fillId="47" borderId="0" xfId="352" applyNumberFormat="1" applyFont="1" applyFill="1" applyBorder="1" applyAlignment="1">
      <alignment/>
      <protection/>
    </xf>
    <xf numFmtId="0" fontId="3" fillId="0" borderId="0" xfId="352" applyFont="1">
      <alignment/>
      <protection/>
    </xf>
    <xf numFmtId="0" fontId="4" fillId="0" borderId="0" xfId="352" applyFont="1" applyBorder="1" applyAlignment="1">
      <alignment horizontal="left"/>
      <protection/>
    </xf>
    <xf numFmtId="3" fontId="0" fillId="0" borderId="0" xfId="352" applyNumberFormat="1" applyFont="1" applyAlignment="1">
      <alignment horizontal="left"/>
      <protection/>
    </xf>
    <xf numFmtId="0" fontId="13" fillId="0" borderId="0" xfId="352" applyFont="1" applyBorder="1" applyAlignment="1">
      <alignment/>
      <protection/>
    </xf>
    <xf numFmtId="0" fontId="7" fillId="0" borderId="20" xfId="352" applyFont="1" applyFill="1" applyBorder="1" applyAlignment="1">
      <alignment horizontal="center" vertical="center" wrapText="1"/>
      <protection/>
    </xf>
    <xf numFmtId="0" fontId="3" fillId="0" borderId="0" xfId="352" applyFont="1" applyFill="1" applyBorder="1">
      <alignment/>
      <protection/>
    </xf>
    <xf numFmtId="0" fontId="3" fillId="0" borderId="0" xfId="352" applyFont="1" applyFill="1">
      <alignment/>
      <protection/>
    </xf>
    <xf numFmtId="3" fontId="18" fillId="0" borderId="20" xfId="352" applyNumberFormat="1" applyFont="1" applyBorder="1" applyAlignment="1">
      <alignment horizontal="center" vertical="center"/>
      <protection/>
    </xf>
    <xf numFmtId="0" fontId="0" fillId="0" borderId="0" xfId="352" applyFont="1" applyAlignment="1">
      <alignment horizontal="center" vertical="center"/>
      <protection/>
    </xf>
    <xf numFmtId="3" fontId="4" fillId="44" borderId="20" xfId="352" applyNumberFormat="1" applyFont="1" applyFill="1" applyBorder="1" applyAlignment="1">
      <alignment horizontal="center" vertical="center"/>
      <protection/>
    </xf>
    <xf numFmtId="0" fontId="3" fillId="0" borderId="0" xfId="352" applyFont="1" applyAlignment="1">
      <alignment vertical="center"/>
      <protection/>
    </xf>
    <xf numFmtId="9" fontId="3" fillId="0" borderId="0" xfId="367" applyFont="1" applyAlignment="1">
      <alignment vertical="center"/>
    </xf>
    <xf numFmtId="0" fontId="3" fillId="0" borderId="0" xfId="352" applyFont="1" applyAlignment="1">
      <alignment horizontal="center"/>
      <protection/>
    </xf>
    <xf numFmtId="0" fontId="25" fillId="0" borderId="0" xfId="352" applyFont="1">
      <alignment/>
      <protection/>
    </xf>
    <xf numFmtId="0" fontId="72" fillId="0" borderId="0" xfId="352" applyFont="1" applyAlignment="1">
      <alignment horizontal="center"/>
      <protection/>
    </xf>
    <xf numFmtId="49" fontId="52" fillId="0" borderId="0" xfId="352" applyNumberFormat="1" applyFont="1">
      <alignment/>
      <protection/>
    </xf>
    <xf numFmtId="49" fontId="97" fillId="0" borderId="0" xfId="352" applyNumberFormat="1" applyFont="1" applyBorder="1" applyAlignment="1">
      <alignment wrapText="1"/>
      <protection/>
    </xf>
    <xf numFmtId="0" fontId="31" fillId="0" borderId="0" xfId="352" applyFont="1">
      <alignment/>
      <protection/>
    </xf>
    <xf numFmtId="49" fontId="0" fillId="47" borderId="28" xfId="0" applyNumberFormat="1" applyFont="1" applyFill="1" applyBorder="1" applyAlignment="1">
      <alignment/>
    </xf>
    <xf numFmtId="49" fontId="0" fillId="47" borderId="28" xfId="0" applyNumberFormat="1" applyFont="1" applyFill="1" applyBorder="1" applyAlignment="1">
      <alignment/>
    </xf>
    <xf numFmtId="49" fontId="1" fillId="47" borderId="28" xfId="0" applyNumberFormat="1" applyFont="1" applyFill="1" applyBorder="1" applyAlignment="1">
      <alignment/>
    </xf>
    <xf numFmtId="49" fontId="2" fillId="47" borderId="28" xfId="0" applyNumberFormat="1" applyFont="1" applyFill="1" applyBorder="1" applyAlignment="1">
      <alignment/>
    </xf>
    <xf numFmtId="3" fontId="4" fillId="47" borderId="25" xfId="348" applyNumberFormat="1" applyFont="1" applyFill="1" applyBorder="1" applyAlignment="1" applyProtection="1">
      <alignment horizontal="center" vertical="center"/>
      <protection/>
    </xf>
    <xf numFmtId="49" fontId="0" fillId="47" borderId="29" xfId="0" applyNumberFormat="1" applyFont="1" applyFill="1" applyBorder="1" applyAlignment="1">
      <alignment/>
    </xf>
    <xf numFmtId="49" fontId="0" fillId="47" borderId="30" xfId="0" applyNumberFormat="1" applyFont="1" applyFill="1" applyBorder="1" applyAlignment="1">
      <alignment/>
    </xf>
    <xf numFmtId="3" fontId="4" fillId="47" borderId="28" xfId="348" applyNumberFormat="1" applyFont="1" applyFill="1" applyBorder="1" applyAlignment="1" applyProtection="1">
      <alignment horizontal="center" vertical="center"/>
      <protection/>
    </xf>
    <xf numFmtId="49" fontId="0" fillId="47" borderId="31" xfId="0" applyNumberFormat="1" applyFont="1" applyFill="1" applyBorder="1" applyAlignment="1">
      <alignment/>
    </xf>
    <xf numFmtId="49" fontId="0" fillId="47" borderId="31" xfId="0" applyNumberFormat="1" applyFont="1" applyFill="1" applyBorder="1" applyAlignment="1">
      <alignment/>
    </xf>
    <xf numFmtId="49" fontId="0" fillId="47" borderId="32" xfId="0" applyNumberFormat="1" applyFont="1" applyFill="1" applyBorder="1" applyAlignment="1">
      <alignment/>
    </xf>
    <xf numFmtId="3" fontId="4" fillId="47" borderId="29" xfId="348" applyNumberFormat="1" applyFont="1" applyFill="1" applyBorder="1" applyAlignment="1" applyProtection="1">
      <alignment horizontal="center" vertical="center"/>
      <protection/>
    </xf>
    <xf numFmtId="49" fontId="0" fillId="47" borderId="33" xfId="0" applyNumberFormat="1" applyFont="1" applyFill="1" applyBorder="1" applyAlignment="1">
      <alignment/>
    </xf>
    <xf numFmtId="49" fontId="28" fillId="47" borderId="20" xfId="0" applyNumberFormat="1" applyFont="1" applyFill="1" applyBorder="1" applyAlignment="1">
      <alignment/>
    </xf>
    <xf numFmtId="3" fontId="28" fillId="47" borderId="20" xfId="348" applyNumberFormat="1" applyFont="1" applyFill="1" applyBorder="1" applyAlignment="1" applyProtection="1">
      <alignment horizontal="center" vertical="center"/>
      <protection/>
    </xf>
    <xf numFmtId="49" fontId="31" fillId="47" borderId="20" xfId="0" applyNumberFormat="1" applyFont="1" applyFill="1" applyBorder="1" applyAlignment="1">
      <alignment/>
    </xf>
    <xf numFmtId="3" fontId="31" fillId="47" borderId="20" xfId="348" applyNumberFormat="1" applyFont="1" applyFill="1" applyBorder="1" applyAlignment="1" applyProtection="1">
      <alignment horizontal="center" vertical="center"/>
      <protection/>
    </xf>
    <xf numFmtId="49" fontId="28" fillId="47" borderId="20" xfId="0" applyNumberFormat="1" applyFont="1" applyFill="1" applyBorder="1" applyAlignment="1">
      <alignment/>
    </xf>
    <xf numFmtId="49" fontId="52" fillId="47" borderId="20" xfId="0" applyNumberFormat="1" applyFont="1" applyFill="1" applyBorder="1" applyAlignment="1">
      <alignment/>
    </xf>
    <xf numFmtId="3" fontId="52" fillId="47" borderId="20" xfId="348" applyNumberFormat="1" applyFont="1" applyFill="1" applyBorder="1" applyAlignment="1" applyProtection="1">
      <alignment horizontal="center" vertical="center"/>
      <protection/>
    </xf>
    <xf numFmtId="10" fontId="28" fillId="0" borderId="20" xfId="224" applyNumberFormat="1" applyFont="1" applyFill="1" applyBorder="1" applyAlignment="1">
      <alignment horizontal="center" vertical="center"/>
      <protection/>
    </xf>
    <xf numFmtId="10" fontId="52" fillId="0" borderId="20" xfId="224" applyNumberFormat="1" applyFont="1" applyFill="1" applyBorder="1" applyAlignment="1">
      <alignment horizontal="center" vertical="center"/>
      <protection/>
    </xf>
    <xf numFmtId="49" fontId="0" fillId="47" borderId="20" xfId="0" applyNumberFormat="1" applyFill="1" applyBorder="1" applyAlignment="1">
      <alignment/>
    </xf>
    <xf numFmtId="49" fontId="20" fillId="47" borderId="20" xfId="0" applyNumberFormat="1" applyFont="1" applyFill="1" applyBorder="1" applyAlignment="1">
      <alignment/>
    </xf>
    <xf numFmtId="49" fontId="25" fillId="47" borderId="34" xfId="0" applyNumberFormat="1" applyFont="1" applyFill="1" applyBorder="1" applyAlignment="1">
      <alignment/>
    </xf>
    <xf numFmtId="49" fontId="25" fillId="47" borderId="32" xfId="0" applyNumberFormat="1" applyFont="1" applyFill="1" applyBorder="1" applyAlignment="1">
      <alignment/>
    </xf>
    <xf numFmtId="49" fontId="57" fillId="47" borderId="20" xfId="0" applyNumberFormat="1" applyFont="1" applyFill="1" applyBorder="1" applyAlignment="1">
      <alignment/>
    </xf>
    <xf numFmtId="10" fontId="57" fillId="0" borderId="20" xfId="224" applyNumberFormat="1" applyFont="1" applyFill="1" applyBorder="1" applyAlignment="1">
      <alignment horizontal="center" vertical="center"/>
      <protection/>
    </xf>
    <xf numFmtId="3" fontId="57" fillId="47" borderId="20" xfId="348" applyNumberFormat="1" applyFont="1" applyFill="1" applyBorder="1" applyAlignment="1" applyProtection="1">
      <alignment horizontal="center" vertical="center"/>
      <protection/>
    </xf>
    <xf numFmtId="49" fontId="100" fillId="47" borderId="20" xfId="0" applyNumberFormat="1" applyFont="1" applyFill="1" applyBorder="1" applyAlignment="1">
      <alignment/>
    </xf>
    <xf numFmtId="49" fontId="57" fillId="47" borderId="35" xfId="0" applyNumberFormat="1" applyFont="1" applyFill="1" applyBorder="1" applyAlignment="1">
      <alignment/>
    </xf>
    <xf numFmtId="3" fontId="57" fillId="47" borderId="19" xfId="348" applyNumberFormat="1" applyFont="1" applyFill="1" applyBorder="1" applyAlignment="1" applyProtection="1">
      <alignment horizontal="center" vertical="center"/>
      <protection/>
    </xf>
    <xf numFmtId="10" fontId="57" fillId="0" borderId="36" xfId="224" applyNumberFormat="1" applyFont="1" applyFill="1" applyBorder="1" applyAlignment="1">
      <alignment horizontal="center" vertical="center"/>
      <protection/>
    </xf>
    <xf numFmtId="49" fontId="0" fillId="47" borderId="27" xfId="0" applyNumberFormat="1" applyFont="1" applyFill="1" applyBorder="1" applyAlignment="1">
      <alignment/>
    </xf>
    <xf numFmtId="3" fontId="4" fillId="47" borderId="22" xfId="348" applyNumberFormat="1" applyFont="1" applyFill="1" applyBorder="1" applyAlignment="1" applyProtection="1">
      <alignment horizontal="center" vertical="center"/>
      <protection/>
    </xf>
    <xf numFmtId="3" fontId="4" fillId="47" borderId="37" xfId="348" applyNumberFormat="1" applyFont="1" applyFill="1" applyBorder="1" applyAlignment="1" applyProtection="1">
      <alignment horizontal="center" vertical="center"/>
      <protection/>
    </xf>
    <xf numFmtId="49" fontId="35" fillId="47" borderId="20" xfId="0" applyNumberFormat="1" applyFont="1" applyFill="1" applyBorder="1" applyAlignment="1">
      <alignment/>
    </xf>
    <xf numFmtId="49" fontId="4" fillId="0" borderId="0" xfId="0" applyNumberFormat="1" applyFont="1" applyFill="1" applyBorder="1" applyAlignment="1">
      <alignment/>
    </xf>
    <xf numFmtId="49" fontId="101" fillId="0" borderId="0" xfId="0" applyNumberFormat="1" applyFont="1" applyFill="1" applyBorder="1" applyAlignment="1">
      <alignment/>
    </xf>
    <xf numFmtId="49" fontId="28" fillId="0" borderId="0" xfId="0" applyNumberFormat="1" applyFont="1" applyFill="1" applyAlignment="1">
      <alignment/>
    </xf>
    <xf numFmtId="49" fontId="0" fillId="0" borderId="0" xfId="0" applyNumberFormat="1" applyFont="1" applyFill="1" applyAlignment="1">
      <alignment/>
    </xf>
    <xf numFmtId="0" fontId="0" fillId="0" borderId="20" xfId="0" applyBorder="1" applyAlignment="1">
      <alignment/>
    </xf>
    <xf numFmtId="0" fontId="0" fillId="49" borderId="20" xfId="0" applyFill="1" applyBorder="1" applyAlignment="1">
      <alignment/>
    </xf>
    <xf numFmtId="0" fontId="0" fillId="0" borderId="38" xfId="0" applyFill="1" applyBorder="1" applyAlignment="1">
      <alignment/>
    </xf>
    <xf numFmtId="0" fontId="28" fillId="0" borderId="0" xfId="0" applyNumberFormat="1" applyFont="1" applyFill="1" applyAlignment="1">
      <alignment/>
    </xf>
    <xf numFmtId="0" fontId="28" fillId="0" borderId="0" xfId="0" applyNumberFormat="1" applyFont="1" applyFill="1" applyAlignment="1">
      <alignment horizontal="left"/>
    </xf>
    <xf numFmtId="0" fontId="28" fillId="0" borderId="0" xfId="0" applyNumberFormat="1" applyFont="1" applyFill="1" applyAlignment="1">
      <alignment/>
    </xf>
    <xf numFmtId="0" fontId="28" fillId="0" borderId="0" xfId="0" applyNumberFormat="1" applyFont="1" applyFill="1" applyAlignment="1">
      <alignment wrapText="1"/>
    </xf>
    <xf numFmtId="0" fontId="20" fillId="49" borderId="20" xfId="0" applyFont="1" applyFill="1" applyBorder="1" applyAlignment="1">
      <alignment/>
    </xf>
    <xf numFmtId="0" fontId="0" fillId="49" borderId="20" xfId="0" applyFont="1" applyFill="1" applyBorder="1" applyAlignment="1">
      <alignment/>
    </xf>
    <xf numFmtId="49" fontId="4" fillId="0" borderId="0" xfId="0" applyNumberFormat="1" applyFont="1" applyFill="1" applyAlignment="1">
      <alignment horizontal="left"/>
    </xf>
    <xf numFmtId="0" fontId="28" fillId="0" borderId="0" xfId="0" applyNumberFormat="1" applyFont="1" applyFill="1" applyAlignment="1">
      <alignment horizontal="left" wrapText="1"/>
    </xf>
    <xf numFmtId="49" fontId="28" fillId="0" borderId="0" xfId="0" applyNumberFormat="1" applyFont="1" applyFill="1" applyAlignment="1">
      <alignment horizontal="left"/>
    </xf>
    <xf numFmtId="49" fontId="0" fillId="0" borderId="0" xfId="0" applyNumberFormat="1" applyFont="1" applyFill="1" applyAlignment="1">
      <alignment horizontal="left"/>
    </xf>
    <xf numFmtId="49" fontId="0" fillId="0" borderId="0" xfId="0" applyNumberFormat="1" applyFont="1" applyFill="1" applyBorder="1" applyAlignment="1">
      <alignment horizontal="left"/>
    </xf>
    <xf numFmtId="49" fontId="0" fillId="0" borderId="20" xfId="0" applyNumberFormat="1" applyFont="1" applyFill="1" applyBorder="1" applyAlignment="1">
      <alignment horizontal="left"/>
    </xf>
    <xf numFmtId="49" fontId="1" fillId="0" borderId="0" xfId="0" applyNumberFormat="1" applyFont="1" applyFill="1" applyBorder="1" applyAlignment="1">
      <alignment horizontal="left"/>
    </xf>
    <xf numFmtId="210" fontId="0" fillId="0" borderId="0" xfId="0" applyNumberFormat="1" applyFont="1" applyFill="1" applyAlignment="1">
      <alignment horizontal="left"/>
    </xf>
    <xf numFmtId="0" fontId="20" fillId="49" borderId="20" xfId="0" applyFont="1" applyFill="1" applyBorder="1" applyAlignment="1">
      <alignment wrapText="1"/>
    </xf>
    <xf numFmtId="0" fontId="0" fillId="49" borderId="38" xfId="0" applyFill="1" applyBorder="1" applyAlignment="1">
      <alignment/>
    </xf>
    <xf numFmtId="210" fontId="20" fillId="0" borderId="0" xfId="0" applyNumberFormat="1" applyFont="1" applyFill="1" applyAlignment="1">
      <alignment horizontal="left"/>
    </xf>
    <xf numFmtId="49" fontId="32" fillId="0" borderId="0" xfId="0" applyNumberFormat="1" applyFont="1" applyFill="1" applyAlignment="1">
      <alignment/>
    </xf>
    <xf numFmtId="49" fontId="52" fillId="0" borderId="0" xfId="0" applyNumberFormat="1" applyFont="1" applyFill="1" applyAlignment="1">
      <alignment/>
    </xf>
    <xf numFmtId="4" fontId="0" fillId="0" borderId="0" xfId="0" applyNumberFormat="1" applyFont="1" applyFill="1" applyAlignment="1">
      <alignment horizontal="left"/>
    </xf>
    <xf numFmtId="49" fontId="5" fillId="0" borderId="0" xfId="0" applyNumberFormat="1" applyFont="1" applyFill="1" applyAlignment="1">
      <alignment horizontal="left"/>
    </xf>
    <xf numFmtId="49" fontId="24" fillId="0" borderId="0" xfId="0" applyNumberFormat="1" applyFont="1" applyFill="1" applyAlignment="1">
      <alignment horizontal="left"/>
    </xf>
    <xf numFmtId="49" fontId="0" fillId="49" borderId="0" xfId="0" applyNumberFormat="1" applyFont="1" applyFill="1" applyAlignment="1">
      <alignment/>
    </xf>
    <xf numFmtId="3" fontId="0" fillId="0" borderId="20" xfId="0" applyNumberFormat="1" applyFont="1" applyFill="1" applyBorder="1" applyAlignment="1">
      <alignment horizontal="left"/>
    </xf>
    <xf numFmtId="210" fontId="4" fillId="0" borderId="0" xfId="0" applyNumberFormat="1" applyFont="1" applyFill="1" applyBorder="1" applyAlignment="1">
      <alignment horizontal="center"/>
    </xf>
    <xf numFmtId="0" fontId="52" fillId="0" borderId="0" xfId="0" applyNumberFormat="1" applyFont="1" applyFill="1" applyAlignment="1">
      <alignment/>
    </xf>
    <xf numFmtId="0" fontId="52" fillId="0" borderId="0" xfId="0" applyNumberFormat="1" applyFont="1" applyFill="1" applyAlignment="1">
      <alignment/>
    </xf>
    <xf numFmtId="0" fontId="25" fillId="0" borderId="0" xfId="0" applyNumberFormat="1" applyFont="1" applyFill="1" applyAlignment="1">
      <alignment horizontal="left"/>
    </xf>
    <xf numFmtId="0" fontId="52" fillId="0" borderId="0" xfId="0" applyNumberFormat="1" applyFont="1" applyFill="1" applyAlignment="1">
      <alignment wrapText="1"/>
    </xf>
    <xf numFmtId="3" fontId="0" fillId="0" borderId="0" xfId="0" applyNumberFormat="1" applyFont="1" applyFill="1" applyAlignment="1">
      <alignment horizontal="left"/>
    </xf>
    <xf numFmtId="49" fontId="0" fillId="50" borderId="0" xfId="0" applyNumberFormat="1" applyFont="1" applyFill="1" applyAlignment="1">
      <alignment/>
    </xf>
    <xf numFmtId="0" fontId="8" fillId="50" borderId="20" xfId="0" applyFont="1" applyFill="1" applyBorder="1" applyAlignment="1" applyProtection="1">
      <alignment horizontal="center" vertical="center"/>
      <protection/>
    </xf>
    <xf numFmtId="0" fontId="8" fillId="50" borderId="20" xfId="352" applyFont="1" applyFill="1" applyBorder="1" applyAlignment="1">
      <alignment horizontal="left"/>
      <protection/>
    </xf>
    <xf numFmtId="3" fontId="8" fillId="50" borderId="20" xfId="355" applyNumberFormat="1" applyFont="1" applyFill="1" applyBorder="1" applyAlignment="1" applyProtection="1">
      <alignment horizontal="right" vertical="center" wrapText="1"/>
      <protection/>
    </xf>
    <xf numFmtId="4" fontId="8" fillId="50" borderId="26" xfId="355" applyNumberFormat="1" applyFont="1" applyFill="1" applyBorder="1" applyAlignment="1">
      <alignment horizontal="center" vertical="center" wrapText="1"/>
      <protection/>
    </xf>
    <xf numFmtId="3" fontId="8" fillId="50" borderId="20" xfId="355" applyNumberFormat="1" applyFont="1" applyFill="1" applyBorder="1" applyAlignment="1">
      <alignment horizontal="center" vertical="center" wrapText="1"/>
      <protection/>
    </xf>
    <xf numFmtId="49" fontId="24" fillId="50" borderId="0" xfId="0" applyNumberFormat="1" applyFont="1" applyFill="1" applyAlignment="1">
      <alignment horizontal="left"/>
    </xf>
    <xf numFmtId="3" fontId="4" fillId="0" borderId="0" xfId="0" applyNumberFormat="1" applyFont="1" applyFill="1" applyAlignment="1">
      <alignment/>
    </xf>
    <xf numFmtId="49" fontId="4" fillId="51" borderId="0" xfId="0" applyNumberFormat="1" applyFont="1" applyFill="1" applyAlignment="1">
      <alignment horizontal="left"/>
    </xf>
    <xf numFmtId="49" fontId="4" fillId="51" borderId="0" xfId="0" applyNumberFormat="1" applyFont="1" applyFill="1" applyAlignment="1">
      <alignment/>
    </xf>
    <xf numFmtId="49" fontId="5" fillId="51" borderId="0" xfId="0" applyNumberFormat="1" applyFont="1" applyFill="1" applyAlignment="1">
      <alignment horizontal="left"/>
    </xf>
    <xf numFmtId="49" fontId="4" fillId="51" borderId="0" xfId="0" applyNumberFormat="1" applyFont="1" applyFill="1" applyAlignment="1">
      <alignment/>
    </xf>
    <xf numFmtId="49" fontId="4" fillId="51" borderId="0" xfId="0" applyNumberFormat="1" applyFont="1" applyFill="1" applyBorder="1" applyAlignment="1">
      <alignment/>
    </xf>
    <xf numFmtId="210" fontId="4" fillId="51" borderId="0" xfId="0" applyNumberFormat="1" applyFont="1" applyFill="1" applyBorder="1" applyAlignment="1">
      <alignment horizontal="center"/>
    </xf>
    <xf numFmtId="3" fontId="4" fillId="51" borderId="0" xfId="0" applyNumberFormat="1" applyFont="1" applyFill="1" applyAlignment="1">
      <alignment/>
    </xf>
    <xf numFmtId="49" fontId="19" fillId="51" borderId="0" xfId="0" applyNumberFormat="1" applyFont="1" applyFill="1" applyAlignment="1">
      <alignment horizontal="left"/>
    </xf>
    <xf numFmtId="49" fontId="4" fillId="51" borderId="0" xfId="0" applyNumberFormat="1" applyFont="1" applyFill="1" applyAlignment="1">
      <alignment horizontal="center"/>
    </xf>
    <xf numFmtId="49" fontId="13" fillId="51" borderId="0" xfId="0" applyNumberFormat="1" applyFont="1" applyFill="1" applyBorder="1" applyAlignment="1">
      <alignment horizontal="center"/>
    </xf>
    <xf numFmtId="49" fontId="13" fillId="51" borderId="0" xfId="0" applyNumberFormat="1" applyFont="1" applyFill="1" applyBorder="1" applyAlignment="1">
      <alignment/>
    </xf>
    <xf numFmtId="3" fontId="4" fillId="51" borderId="0" xfId="0" applyNumberFormat="1" applyFont="1" applyFill="1" applyBorder="1" applyAlignment="1">
      <alignment/>
    </xf>
    <xf numFmtId="49" fontId="4" fillId="51" borderId="20" xfId="0" applyNumberFormat="1" applyFont="1" applyFill="1" applyBorder="1" applyAlignment="1" applyProtection="1">
      <alignment horizontal="center" vertical="center" wrapText="1"/>
      <protection/>
    </xf>
    <xf numFmtId="49" fontId="4" fillId="51" borderId="20" xfId="0" applyNumberFormat="1" applyFont="1" applyFill="1" applyBorder="1" applyAlignment="1">
      <alignment horizontal="center" vertical="center" wrapText="1"/>
    </xf>
    <xf numFmtId="49" fontId="13" fillId="51" borderId="20" xfId="0" applyNumberFormat="1" applyFont="1" applyFill="1" applyBorder="1" applyAlignment="1" applyProtection="1">
      <alignment horizontal="center" vertical="center"/>
      <protection/>
    </xf>
    <xf numFmtId="49" fontId="13" fillId="51" borderId="26" xfId="0" applyNumberFormat="1" applyFont="1" applyFill="1" applyBorder="1" applyAlignment="1" applyProtection="1">
      <alignment horizontal="center" vertical="center"/>
      <protection/>
    </xf>
    <xf numFmtId="4" fontId="0" fillId="51" borderId="26" xfId="374" applyNumberFormat="1" applyFont="1" applyFill="1" applyBorder="1" applyAlignment="1">
      <alignment horizontal="center" vertical="center" wrapText="1"/>
    </xf>
    <xf numFmtId="49" fontId="5" fillId="51" borderId="20" xfId="349" applyNumberFormat="1" applyFont="1" applyFill="1" applyBorder="1" applyAlignment="1" applyProtection="1">
      <alignment vertical="center" wrapText="1"/>
      <protection locked="0"/>
    </xf>
    <xf numFmtId="49" fontId="5" fillId="51" borderId="20" xfId="349" applyNumberFormat="1" applyFont="1" applyFill="1" applyBorder="1" applyAlignment="1" applyProtection="1">
      <alignment vertical="center"/>
      <protection locked="0"/>
    </xf>
    <xf numFmtId="49" fontId="0" fillId="51" borderId="20" xfId="0" applyNumberFormat="1" applyFont="1" applyFill="1" applyBorder="1" applyAlignment="1" applyProtection="1">
      <alignment horizontal="left" vertical="center"/>
      <protection/>
    </xf>
    <xf numFmtId="3" fontId="4" fillId="51" borderId="20" xfId="225" applyNumberFormat="1" applyFont="1" applyFill="1" applyBorder="1" applyAlignment="1" applyProtection="1">
      <alignment vertical="center"/>
      <protection/>
    </xf>
    <xf numFmtId="3" fontId="0" fillId="51" borderId="20" xfId="0" applyNumberFormat="1" applyFont="1" applyFill="1" applyBorder="1" applyAlignment="1">
      <alignment horizontal="center"/>
    </xf>
    <xf numFmtId="49" fontId="0" fillId="51" borderId="20" xfId="0" applyNumberFormat="1" applyFont="1" applyFill="1" applyBorder="1" applyAlignment="1" applyProtection="1">
      <alignment horizontal="center" vertical="center"/>
      <protection/>
    </xf>
    <xf numFmtId="0" fontId="28" fillId="51" borderId="0" xfId="0" applyNumberFormat="1" applyFont="1" applyFill="1" applyBorder="1" applyAlignment="1">
      <alignment horizontal="left"/>
    </xf>
    <xf numFmtId="0" fontId="28" fillId="51" borderId="0" xfId="0" applyNumberFormat="1" applyFont="1" applyFill="1" applyBorder="1" applyAlignment="1">
      <alignment horizontal="center" wrapText="1"/>
    </xf>
    <xf numFmtId="0" fontId="0" fillId="51" borderId="20" xfId="0" applyFont="1" applyFill="1" applyBorder="1" applyAlignment="1" applyProtection="1">
      <alignment horizontal="center" vertical="center"/>
      <protection/>
    </xf>
    <xf numFmtId="0" fontId="0" fillId="51" borderId="20" xfId="0" applyFont="1" applyFill="1" applyBorder="1" applyAlignment="1" applyProtection="1">
      <alignment horizontal="left" vertical="center"/>
      <protection/>
    </xf>
    <xf numFmtId="210" fontId="0" fillId="51" borderId="20" xfId="0" applyNumberFormat="1" applyFont="1" applyFill="1" applyBorder="1" applyAlignment="1" applyProtection="1">
      <alignment horizontal="center" vertical="center"/>
      <protection/>
    </xf>
    <xf numFmtId="210" fontId="0" fillId="51" borderId="20" xfId="0" applyNumberFormat="1" applyFont="1" applyFill="1" applyBorder="1" applyAlignment="1" applyProtection="1">
      <alignment horizontal="left" vertical="center"/>
      <protection/>
    </xf>
    <xf numFmtId="211" fontId="0" fillId="51" borderId="20" xfId="0" applyNumberFormat="1" applyFont="1" applyFill="1" applyBorder="1" applyAlignment="1" applyProtection="1">
      <alignment vertical="center"/>
      <protection/>
    </xf>
    <xf numFmtId="3" fontId="0" fillId="51" borderId="20" xfId="0" applyNumberFormat="1" applyFont="1" applyFill="1" applyBorder="1" applyAlignment="1" applyProtection="1">
      <alignment horizontal="left" vertical="center" wrapText="1" shrinkToFit="1"/>
      <protection locked="0"/>
    </xf>
    <xf numFmtId="0" fontId="0" fillId="51" borderId="20" xfId="0" applyNumberFormat="1" applyFont="1" applyFill="1" applyBorder="1" applyAlignment="1" applyProtection="1">
      <alignment horizontal="left" vertical="center" wrapText="1"/>
      <protection/>
    </xf>
    <xf numFmtId="49" fontId="0" fillId="51" borderId="0" xfId="0" applyNumberFormat="1" applyFont="1" applyFill="1" applyAlignment="1">
      <alignment horizontal="left" vertical="center" wrapText="1"/>
    </xf>
    <xf numFmtId="0" fontId="0" fillId="51" borderId="21" xfId="0" applyNumberFormat="1" applyFont="1" applyFill="1" applyBorder="1" applyAlignment="1" applyProtection="1">
      <alignment horizontal="left" vertical="center" wrapText="1"/>
      <protection/>
    </xf>
    <xf numFmtId="49" fontId="0" fillId="51" borderId="20" xfId="0" applyNumberFormat="1" applyFont="1" applyFill="1" applyBorder="1" applyAlignment="1" applyProtection="1">
      <alignment vertical="center"/>
      <protection/>
    </xf>
    <xf numFmtId="0" fontId="0" fillId="51" borderId="20" xfId="352" applyFont="1" applyFill="1" applyBorder="1" applyAlignment="1">
      <alignment horizontal="left"/>
      <protection/>
    </xf>
    <xf numFmtId="49" fontId="0" fillId="51" borderId="20" xfId="353" applyNumberFormat="1" applyFont="1" applyFill="1" applyBorder="1" applyAlignment="1" applyProtection="1">
      <alignment horizontal="left" vertical="center"/>
      <protection/>
    </xf>
    <xf numFmtId="210" fontId="103" fillId="51" borderId="0" xfId="0" applyNumberFormat="1" applyFont="1" applyFill="1" applyBorder="1" applyAlignment="1">
      <alignment horizontal="center"/>
    </xf>
    <xf numFmtId="3" fontId="103" fillId="51" borderId="0" xfId="0" applyNumberFormat="1" applyFont="1" applyFill="1" applyBorder="1" applyAlignment="1">
      <alignment/>
    </xf>
    <xf numFmtId="3" fontId="0" fillId="51" borderId="20" xfId="353" applyNumberFormat="1" applyFont="1" applyFill="1" applyBorder="1" applyAlignment="1" applyProtection="1">
      <alignment horizontal="right" vertical="center" wrapText="1"/>
      <protection/>
    </xf>
    <xf numFmtId="3" fontId="0" fillId="51" borderId="20" xfId="0" applyNumberFormat="1" applyFont="1" applyFill="1" applyBorder="1" applyAlignment="1" applyProtection="1">
      <alignment horizontal="right" vertical="center" wrapText="1"/>
      <protection/>
    </xf>
    <xf numFmtId="3" fontId="0" fillId="51" borderId="20" xfId="376" applyNumberFormat="1" applyFont="1" applyFill="1" applyBorder="1" applyAlignment="1" applyProtection="1">
      <alignment horizontal="right" vertical="center" wrapText="1"/>
      <protection/>
    </xf>
    <xf numFmtId="3" fontId="0" fillId="51" borderId="20" xfId="0" applyNumberFormat="1" applyFont="1" applyFill="1" applyBorder="1" applyAlignment="1">
      <alignment horizontal="right" vertical="center" wrapText="1"/>
    </xf>
    <xf numFmtId="3" fontId="0" fillId="51" borderId="0" xfId="0" applyNumberFormat="1" applyFont="1" applyFill="1" applyAlignment="1">
      <alignment horizontal="right" vertical="center" wrapText="1"/>
    </xf>
    <xf numFmtId="3" fontId="0" fillId="51" borderId="20" xfId="368" applyNumberFormat="1" applyFont="1" applyFill="1" applyBorder="1" applyAlignment="1" applyProtection="1">
      <alignment horizontal="right" vertical="center" wrapText="1"/>
      <protection/>
    </xf>
    <xf numFmtId="3" fontId="0" fillId="51" borderId="20" xfId="372" applyNumberFormat="1" applyFont="1" applyFill="1" applyBorder="1" applyAlignment="1" applyProtection="1">
      <alignment horizontal="right" vertical="center" wrapText="1"/>
      <protection/>
    </xf>
    <xf numFmtId="3" fontId="0" fillId="51" borderId="20" xfId="0" applyNumberFormat="1" applyFont="1" applyFill="1" applyBorder="1" applyAlignment="1" applyProtection="1">
      <alignment horizontal="right" vertical="center" wrapText="1" shrinkToFit="1"/>
      <protection/>
    </xf>
    <xf numFmtId="3" fontId="0" fillId="51" borderId="20" xfId="0" applyNumberFormat="1" applyFont="1" applyFill="1" applyBorder="1" applyAlignment="1" applyProtection="1">
      <alignment horizontal="right" vertical="center" wrapText="1" shrinkToFit="1"/>
      <protection locked="0"/>
    </xf>
    <xf numFmtId="3" fontId="0" fillId="51" borderId="20" xfId="0" applyNumberFormat="1" applyFont="1" applyFill="1" applyBorder="1" applyAlignment="1">
      <alignment horizontal="right" vertical="center" wrapText="1" shrinkToFit="1"/>
    </xf>
    <xf numFmtId="3" fontId="0" fillId="51" borderId="20" xfId="156" applyNumberFormat="1" applyFont="1" applyFill="1" applyBorder="1" applyAlignment="1" applyProtection="1">
      <alignment horizontal="right" vertical="center" wrapText="1"/>
      <protection locked="0"/>
    </xf>
    <xf numFmtId="3" fontId="0" fillId="51" borderId="20" xfId="0" applyNumberFormat="1" applyFont="1" applyFill="1" applyBorder="1" applyAlignment="1" applyProtection="1">
      <alignment horizontal="right" vertical="center" wrapText="1"/>
      <protection hidden="1"/>
    </xf>
    <xf numFmtId="3" fontId="0" fillId="51" borderId="20" xfId="368" applyNumberFormat="1" applyFont="1" applyFill="1" applyBorder="1" applyAlignment="1" applyProtection="1">
      <alignment horizontal="right" vertical="center" wrapText="1"/>
      <protection hidden="1"/>
    </xf>
    <xf numFmtId="3" fontId="0" fillId="51" borderId="20" xfId="225" applyNumberFormat="1" applyFont="1" applyFill="1" applyBorder="1" applyAlignment="1" applyProtection="1">
      <alignment horizontal="right" vertical="center" wrapText="1"/>
      <protection/>
    </xf>
    <xf numFmtId="3" fontId="0" fillId="51" borderId="20" xfId="225" applyNumberFormat="1" applyFont="1" applyFill="1" applyBorder="1" applyAlignment="1">
      <alignment horizontal="right" vertical="center" wrapText="1"/>
      <protection/>
    </xf>
    <xf numFmtId="3" fontId="0" fillId="51" borderId="21" xfId="353" applyNumberFormat="1" applyFont="1" applyFill="1" applyBorder="1" applyAlignment="1" applyProtection="1">
      <alignment horizontal="right" vertical="center" wrapText="1"/>
      <protection/>
    </xf>
    <xf numFmtId="3" fontId="0" fillId="51" borderId="20" xfId="367" applyNumberFormat="1" applyFont="1" applyFill="1" applyBorder="1" applyAlignment="1" applyProtection="1">
      <alignment horizontal="right" vertical="center" wrapText="1"/>
      <protection/>
    </xf>
    <xf numFmtId="3" fontId="0" fillId="51" borderId="20" xfId="353" applyNumberFormat="1" applyFont="1" applyFill="1" applyBorder="1" applyAlignment="1">
      <alignment horizontal="right" vertical="center" wrapText="1"/>
      <protection/>
    </xf>
    <xf numFmtId="0" fontId="0" fillId="50" borderId="20" xfId="0" applyFont="1" applyFill="1" applyBorder="1" applyAlignment="1" applyProtection="1">
      <alignment horizontal="center" vertical="center"/>
      <protection/>
    </xf>
    <xf numFmtId="0" fontId="0" fillId="50" borderId="20" xfId="0" applyFont="1" applyFill="1" applyBorder="1" applyAlignment="1" applyProtection="1">
      <alignment horizontal="left" vertical="center"/>
      <protection/>
    </xf>
    <xf numFmtId="3" fontId="0" fillId="50" borderId="20" xfId="0" applyNumberFormat="1" applyFont="1" applyFill="1" applyBorder="1" applyAlignment="1" applyProtection="1">
      <alignment horizontal="right" vertical="center" wrapText="1"/>
      <protection/>
    </xf>
    <xf numFmtId="3" fontId="0" fillId="50" borderId="20" xfId="353" applyNumberFormat="1" applyFont="1" applyFill="1" applyBorder="1" applyAlignment="1" applyProtection="1">
      <alignment horizontal="right" vertical="center" wrapText="1"/>
      <protection/>
    </xf>
    <xf numFmtId="4" fontId="0" fillId="50" borderId="26" xfId="374" applyNumberFormat="1" applyFont="1" applyFill="1" applyBorder="1" applyAlignment="1">
      <alignment horizontal="center" vertical="center" wrapText="1"/>
    </xf>
    <xf numFmtId="3" fontId="0" fillId="50" borderId="20" xfId="0" applyNumberFormat="1" applyFont="1" applyFill="1" applyBorder="1" applyAlignment="1">
      <alignment horizontal="center"/>
    </xf>
    <xf numFmtId="3" fontId="4" fillId="50" borderId="0" xfId="0" applyNumberFormat="1" applyFont="1" applyFill="1" applyAlignment="1">
      <alignment/>
    </xf>
    <xf numFmtId="0" fontId="0" fillId="50" borderId="20" xfId="352" applyFont="1" applyFill="1" applyBorder="1" applyAlignment="1">
      <alignment horizontal="left"/>
      <protection/>
    </xf>
    <xf numFmtId="3" fontId="0" fillId="50" borderId="20" xfId="0" applyNumberFormat="1" applyFont="1" applyFill="1" applyBorder="1" applyAlignment="1" applyProtection="1">
      <alignment horizontal="right" vertical="center" wrapText="1" shrinkToFit="1"/>
      <protection/>
    </xf>
    <xf numFmtId="3" fontId="0" fillId="50" borderId="20" xfId="152" applyNumberFormat="1" applyFont="1" applyFill="1" applyBorder="1" applyAlignment="1" applyProtection="1">
      <alignment horizontal="right" vertical="center" wrapText="1"/>
      <protection locked="0"/>
    </xf>
    <xf numFmtId="49" fontId="4" fillId="50" borderId="0" xfId="0" applyNumberFormat="1" applyFont="1" applyFill="1" applyAlignment="1">
      <alignment/>
    </xf>
    <xf numFmtId="3" fontId="8" fillId="51" borderId="0" xfId="0" applyNumberFormat="1" applyFont="1" applyFill="1" applyBorder="1" applyAlignment="1">
      <alignment horizontal="left"/>
    </xf>
    <xf numFmtId="3" fontId="0" fillId="51" borderId="0" xfId="0" applyNumberFormat="1" applyFont="1" applyFill="1" applyAlignment="1">
      <alignment horizontal="left"/>
    </xf>
    <xf numFmtId="3" fontId="8" fillId="51" borderId="0" xfId="0" applyNumberFormat="1" applyFont="1" applyFill="1" applyBorder="1" applyAlignment="1">
      <alignment horizontal="left" wrapText="1"/>
    </xf>
    <xf numFmtId="3" fontId="30" fillId="51" borderId="0" xfId="0" applyNumberFormat="1" applyFont="1" applyFill="1" applyBorder="1" applyAlignment="1">
      <alignment horizontal="left"/>
    </xf>
    <xf numFmtId="3" fontId="0" fillId="51" borderId="0" xfId="0" applyNumberFormat="1" applyFont="1" applyFill="1" applyBorder="1" applyAlignment="1">
      <alignment horizontal="left"/>
    </xf>
    <xf numFmtId="210" fontId="8" fillId="51" borderId="20" xfId="0" applyNumberFormat="1" applyFont="1" applyFill="1" applyBorder="1" applyAlignment="1" applyProtection="1">
      <alignment horizontal="center" vertical="center" wrapText="1"/>
      <protection/>
    </xf>
    <xf numFmtId="210" fontId="8" fillId="51" borderId="20" xfId="0" applyNumberFormat="1" applyFont="1" applyFill="1" applyBorder="1" applyAlignment="1">
      <alignment horizontal="center" vertical="center" wrapText="1"/>
    </xf>
    <xf numFmtId="210" fontId="30" fillId="51" borderId="20" xfId="0" applyNumberFormat="1" applyFont="1" applyFill="1" applyBorder="1" applyAlignment="1" applyProtection="1">
      <alignment horizontal="left" vertical="center"/>
      <protection/>
    </xf>
    <xf numFmtId="4" fontId="30" fillId="51" borderId="26" xfId="0" applyNumberFormat="1" applyFont="1" applyFill="1" applyBorder="1" applyAlignment="1" applyProtection="1">
      <alignment horizontal="left" vertical="center"/>
      <protection/>
    </xf>
    <xf numFmtId="3" fontId="30" fillId="51" borderId="20" xfId="0" applyNumberFormat="1" applyFont="1" applyFill="1" applyBorder="1" applyAlignment="1" applyProtection="1">
      <alignment horizontal="left" vertical="center"/>
      <protection/>
    </xf>
    <xf numFmtId="3" fontId="8" fillId="51" borderId="20" xfId="353" applyNumberFormat="1" applyFont="1" applyFill="1" applyBorder="1" applyAlignment="1" applyProtection="1">
      <alignment horizontal="right" vertical="center" wrapText="1"/>
      <protection/>
    </xf>
    <xf numFmtId="3" fontId="8" fillId="51" borderId="20" xfId="355" applyNumberFormat="1" applyFont="1" applyFill="1" applyBorder="1" applyAlignment="1" applyProtection="1">
      <alignment horizontal="right" vertical="center" wrapText="1"/>
      <protection/>
    </xf>
    <xf numFmtId="4" fontId="8" fillId="51" borderId="26" xfId="355" applyNumberFormat="1" applyFont="1" applyFill="1" applyBorder="1" applyAlignment="1">
      <alignment horizontal="center" vertical="center" wrapText="1"/>
      <protection/>
    </xf>
    <xf numFmtId="3" fontId="8" fillId="51" borderId="20" xfId="355" applyNumberFormat="1" applyFont="1" applyFill="1" applyBorder="1" applyAlignment="1">
      <alignment horizontal="center" vertical="center" wrapText="1"/>
      <protection/>
    </xf>
    <xf numFmtId="210" fontId="8" fillId="51" borderId="20" xfId="0" applyNumberFormat="1" applyFont="1" applyFill="1" applyBorder="1" applyAlignment="1" applyProtection="1">
      <alignment horizontal="center" vertical="center"/>
      <protection/>
    </xf>
    <xf numFmtId="210" fontId="8" fillId="51" borderId="20" xfId="0" applyNumberFormat="1" applyFont="1" applyFill="1" applyBorder="1" applyAlignment="1" applyProtection="1">
      <alignment horizontal="left" vertical="center"/>
      <protection/>
    </xf>
    <xf numFmtId="0" fontId="8" fillId="51" borderId="20" xfId="0" applyFont="1" applyFill="1" applyBorder="1" applyAlignment="1" applyProtection="1">
      <alignment horizontal="center" vertical="center"/>
      <protection/>
    </xf>
    <xf numFmtId="0" fontId="8" fillId="51" borderId="20" xfId="0" applyFont="1" applyFill="1" applyBorder="1" applyAlignment="1" applyProtection="1">
      <alignment horizontal="left" vertical="center"/>
      <protection/>
    </xf>
    <xf numFmtId="0" fontId="8" fillId="51" borderId="20" xfId="352" applyFont="1" applyFill="1" applyBorder="1" applyAlignment="1">
      <alignment horizontal="left"/>
      <protection/>
    </xf>
    <xf numFmtId="49" fontId="8" fillId="51" borderId="20" xfId="353" applyNumberFormat="1" applyFont="1" applyFill="1" applyBorder="1" applyAlignment="1" applyProtection="1">
      <alignment horizontal="left" vertical="center"/>
      <protection/>
    </xf>
    <xf numFmtId="49" fontId="8" fillId="51" borderId="20" xfId="0" applyNumberFormat="1" applyFont="1" applyFill="1" applyBorder="1" applyAlignment="1" applyProtection="1">
      <alignment horizontal="left" vertical="center"/>
      <protection/>
    </xf>
    <xf numFmtId="49" fontId="8" fillId="51" borderId="20" xfId="0" applyNumberFormat="1" applyFont="1" applyFill="1" applyBorder="1" applyAlignment="1" applyProtection="1">
      <alignment horizontal="center" vertical="center"/>
      <protection/>
    </xf>
    <xf numFmtId="3" fontId="8" fillId="51" borderId="20" xfId="0" applyNumberFormat="1" applyFont="1" applyFill="1" applyBorder="1" applyAlignment="1" applyProtection="1">
      <alignment horizontal="left" vertical="center" wrapText="1" shrinkToFit="1"/>
      <protection locked="0"/>
    </xf>
    <xf numFmtId="211" fontId="8" fillId="51" borderId="20" xfId="0" applyNumberFormat="1" applyFont="1" applyFill="1" applyBorder="1" applyAlignment="1" applyProtection="1">
      <alignment vertical="center"/>
      <protection/>
    </xf>
    <xf numFmtId="0" fontId="8" fillId="51" borderId="20" xfId="0" applyNumberFormat="1" applyFont="1" applyFill="1" applyBorder="1" applyAlignment="1" applyProtection="1">
      <alignment horizontal="left" vertical="center" wrapText="1"/>
      <protection/>
    </xf>
    <xf numFmtId="49" fontId="8" fillId="51" borderId="0" xfId="0" applyNumberFormat="1" applyFont="1" applyFill="1" applyAlignment="1">
      <alignment horizontal="left" vertical="center" wrapText="1"/>
    </xf>
    <xf numFmtId="0" fontId="8" fillId="51" borderId="21" xfId="0" applyNumberFormat="1" applyFont="1" applyFill="1" applyBorder="1" applyAlignment="1" applyProtection="1">
      <alignment horizontal="left" vertical="center" wrapText="1"/>
      <protection/>
    </xf>
    <xf numFmtId="49" fontId="8" fillId="51" borderId="20" xfId="0" applyNumberFormat="1" applyFont="1" applyFill="1" applyBorder="1" applyAlignment="1" applyProtection="1">
      <alignment vertical="center"/>
      <protection/>
    </xf>
    <xf numFmtId="210" fontId="28" fillId="51" borderId="0" xfId="348" applyNumberFormat="1" applyFont="1" applyFill="1" applyBorder="1" applyAlignment="1" applyProtection="1">
      <alignment horizontal="left" vertical="center"/>
      <protection/>
    </xf>
    <xf numFmtId="210" fontId="28" fillId="51" borderId="0" xfId="0" applyNumberFormat="1" applyFont="1" applyFill="1" applyBorder="1" applyAlignment="1">
      <alignment horizontal="left" wrapText="1"/>
    </xf>
    <xf numFmtId="0" fontId="28" fillId="51" borderId="0" xfId="0" applyNumberFormat="1" applyFont="1" applyFill="1" applyAlignment="1">
      <alignment horizontal="left"/>
    </xf>
    <xf numFmtId="0" fontId="28" fillId="51" borderId="0" xfId="0" applyNumberFormat="1" applyFont="1" applyFill="1" applyAlignment="1">
      <alignment horizontal="left" wrapText="1"/>
    </xf>
    <xf numFmtId="49" fontId="28" fillId="51" borderId="0" xfId="0" applyNumberFormat="1" applyFont="1" applyFill="1" applyAlignment="1">
      <alignment horizontal="left"/>
    </xf>
    <xf numFmtId="210" fontId="28" fillId="51" borderId="0" xfId="0" applyNumberFormat="1" applyFont="1" applyFill="1" applyAlignment="1">
      <alignment horizontal="left"/>
    </xf>
    <xf numFmtId="49" fontId="0" fillId="51" borderId="0" xfId="0" applyNumberFormat="1" applyFont="1" applyFill="1" applyAlignment="1">
      <alignment horizontal="left"/>
    </xf>
    <xf numFmtId="210" fontId="0" fillId="51" borderId="0" xfId="0" applyNumberFormat="1" applyFont="1" applyFill="1" applyAlignment="1">
      <alignment horizontal="left"/>
    </xf>
    <xf numFmtId="4" fontId="0" fillId="51" borderId="0" xfId="0" applyNumberFormat="1" applyFont="1" applyFill="1" applyAlignment="1">
      <alignment horizontal="left"/>
    </xf>
    <xf numFmtId="210" fontId="0" fillId="51" borderId="0" xfId="0" applyNumberFormat="1" applyFont="1" applyFill="1" applyBorder="1" applyAlignment="1">
      <alignment horizontal="left"/>
    </xf>
    <xf numFmtId="4" fontId="0" fillId="51" borderId="0" xfId="0" applyNumberFormat="1" applyFont="1" applyFill="1" applyBorder="1" applyAlignment="1">
      <alignment horizontal="left"/>
    </xf>
    <xf numFmtId="210" fontId="28" fillId="51" borderId="0" xfId="0" applyNumberFormat="1" applyFont="1" applyFill="1" applyBorder="1" applyAlignment="1">
      <alignment horizontal="center" wrapText="1"/>
    </xf>
    <xf numFmtId="0" fontId="28" fillId="51" borderId="0" xfId="0" applyNumberFormat="1" applyFont="1" applyFill="1" applyAlignment="1">
      <alignment horizontal="center"/>
    </xf>
    <xf numFmtId="210" fontId="28" fillId="51" borderId="0" xfId="0" applyNumberFormat="1" applyFont="1" applyFill="1" applyAlignment="1">
      <alignment horizontal="center"/>
    </xf>
    <xf numFmtId="4" fontId="28" fillId="51" borderId="0" xfId="0" applyNumberFormat="1" applyFont="1" applyFill="1" applyAlignment="1">
      <alignment horizontal="center"/>
    </xf>
    <xf numFmtId="0" fontId="28" fillId="51" borderId="0" xfId="0" applyNumberFormat="1" applyFont="1" applyFill="1" applyAlignment="1">
      <alignment horizontal="center" wrapText="1"/>
    </xf>
    <xf numFmtId="210" fontId="28" fillId="51" borderId="0" xfId="0" applyNumberFormat="1" applyFont="1" applyFill="1" applyAlignment="1">
      <alignment horizontal="center" wrapText="1"/>
    </xf>
    <xf numFmtId="3" fontId="8" fillId="50" borderId="20" xfId="353" applyNumberFormat="1" applyFont="1" applyFill="1" applyBorder="1" applyAlignment="1" applyProtection="1">
      <alignment horizontal="right" vertical="center" wrapText="1"/>
      <protection/>
    </xf>
    <xf numFmtId="3" fontId="0" fillId="50" borderId="0" xfId="0" applyNumberFormat="1" applyFont="1" applyFill="1" applyAlignment="1">
      <alignment horizontal="left"/>
    </xf>
    <xf numFmtId="49" fontId="0" fillId="50" borderId="0" xfId="0" applyNumberFormat="1" applyFont="1" applyFill="1" applyAlignment="1">
      <alignment horizontal="left"/>
    </xf>
    <xf numFmtId="0" fontId="8" fillId="50" borderId="20" xfId="353" applyFont="1" applyFill="1" applyBorder="1" applyAlignment="1" applyProtection="1">
      <alignment horizontal="center" vertical="center" wrapText="1"/>
      <protection/>
    </xf>
    <xf numFmtId="0" fontId="8" fillId="50" borderId="20" xfId="356" applyFont="1" applyFill="1" applyBorder="1" applyAlignment="1" applyProtection="1">
      <alignment horizontal="left" vertical="center"/>
      <protection/>
    </xf>
    <xf numFmtId="0" fontId="8" fillId="50" borderId="20" xfId="0" applyFont="1" applyFill="1" applyBorder="1" applyAlignment="1" applyProtection="1">
      <alignment horizontal="left" vertical="center"/>
      <protection/>
    </xf>
    <xf numFmtId="0" fontId="8" fillId="50" borderId="20" xfId="0" applyFont="1" applyFill="1" applyBorder="1" applyAlignment="1" applyProtection="1">
      <alignment horizontal="left" vertical="top"/>
      <protection/>
    </xf>
    <xf numFmtId="3" fontId="8" fillId="51" borderId="20" xfId="0" applyNumberFormat="1" applyFont="1" applyFill="1" applyBorder="1" applyAlignment="1" applyProtection="1">
      <alignment horizontal="right" vertical="center" wrapText="1"/>
      <protection/>
    </xf>
    <xf numFmtId="3" fontId="8" fillId="51" borderId="20" xfId="372" applyNumberFormat="1" applyFont="1" applyFill="1" applyBorder="1" applyAlignment="1" applyProtection="1">
      <alignment horizontal="right" vertical="center" wrapText="1"/>
      <protection/>
    </xf>
    <xf numFmtId="3" fontId="8" fillId="51" borderId="20" xfId="0" applyNumberFormat="1" applyFont="1" applyFill="1" applyBorder="1" applyAlignment="1">
      <alignment horizontal="right" vertical="center" wrapText="1"/>
    </xf>
    <xf numFmtId="3" fontId="8" fillId="50" borderId="20" xfId="0" applyNumberFormat="1" applyFont="1" applyFill="1" applyBorder="1" applyAlignment="1" applyProtection="1">
      <alignment horizontal="right" vertical="center" wrapText="1" shrinkToFit="1"/>
      <protection/>
    </xf>
    <xf numFmtId="3" fontId="8" fillId="51" borderId="20" xfId="348" applyNumberFormat="1" applyFont="1" applyFill="1" applyBorder="1" applyAlignment="1" applyProtection="1">
      <alignment horizontal="right" vertical="center" wrapText="1"/>
      <protection locked="0"/>
    </xf>
    <xf numFmtId="3" fontId="8" fillId="50" borderId="20" xfId="0" applyNumberFormat="1" applyFont="1" applyFill="1" applyBorder="1" applyAlignment="1" applyProtection="1">
      <alignment horizontal="right" vertical="center" wrapText="1"/>
      <protection/>
    </xf>
    <xf numFmtId="3" fontId="8" fillId="51" borderId="20" xfId="354" applyNumberFormat="1" applyFont="1" applyFill="1" applyBorder="1" applyAlignment="1" applyProtection="1">
      <alignment horizontal="right" vertical="center" wrapText="1"/>
      <protection/>
    </xf>
    <xf numFmtId="3" fontId="8" fillId="51" borderId="20" xfId="368" applyNumberFormat="1" applyFont="1" applyFill="1" applyBorder="1" applyAlignment="1" applyProtection="1">
      <alignment horizontal="right" vertical="center" wrapText="1"/>
      <protection/>
    </xf>
    <xf numFmtId="3" fontId="8" fillId="51" borderId="20" xfId="354" applyNumberFormat="1" applyFont="1" applyFill="1" applyBorder="1" applyAlignment="1">
      <alignment horizontal="right" vertical="center" wrapText="1"/>
      <protection/>
    </xf>
    <xf numFmtId="3" fontId="8" fillId="51" borderId="20" xfId="367" applyNumberFormat="1" applyFont="1" applyFill="1" applyBorder="1" applyAlignment="1" applyProtection="1">
      <alignment horizontal="right" vertical="center" wrapText="1"/>
      <protection/>
    </xf>
    <xf numFmtId="3" fontId="8" fillId="51" borderId="20" xfId="349" applyNumberFormat="1" applyFont="1" applyFill="1" applyBorder="1" applyAlignment="1" applyProtection="1">
      <alignment horizontal="right" vertical="center" wrapText="1"/>
      <protection locked="0"/>
    </xf>
    <xf numFmtId="3" fontId="8" fillId="51" borderId="21" xfId="353" applyNumberFormat="1" applyFont="1" applyFill="1" applyBorder="1" applyAlignment="1" applyProtection="1">
      <alignment horizontal="right" vertical="center" wrapText="1"/>
      <protection/>
    </xf>
    <xf numFmtId="3" fontId="8" fillId="50" borderId="20" xfId="348" applyNumberFormat="1" applyFont="1" applyFill="1" applyBorder="1" applyAlignment="1" applyProtection="1">
      <alignment horizontal="right" vertical="center" wrapText="1"/>
      <protection locked="0"/>
    </xf>
    <xf numFmtId="3" fontId="8" fillId="51" borderId="20" xfId="376" applyNumberFormat="1" applyFont="1" applyFill="1" applyBorder="1" applyAlignment="1" applyProtection="1">
      <alignment horizontal="right" vertical="center" wrapText="1"/>
      <protection/>
    </xf>
    <xf numFmtId="3" fontId="8" fillId="51" borderId="20" xfId="155" applyNumberFormat="1" applyFont="1" applyFill="1" applyBorder="1" applyAlignment="1">
      <alignment horizontal="right" vertical="center" wrapText="1"/>
    </xf>
    <xf numFmtId="3" fontId="8" fillId="51" borderId="0" xfId="376" applyNumberFormat="1" applyFont="1" applyFill="1" applyBorder="1" applyAlignment="1" applyProtection="1">
      <alignment horizontal="right" vertical="center" wrapText="1"/>
      <protection/>
    </xf>
    <xf numFmtId="3" fontId="8" fillId="51" borderId="0" xfId="0" applyNumberFormat="1" applyFont="1" applyFill="1" applyBorder="1" applyAlignment="1">
      <alignment horizontal="right" vertical="center" wrapText="1"/>
    </xf>
    <xf numFmtId="3" fontId="8" fillId="50" borderId="20" xfId="152" applyNumberFormat="1" applyFont="1" applyFill="1" applyBorder="1" applyAlignment="1" applyProtection="1">
      <alignment horizontal="right" vertical="center" wrapText="1"/>
      <protection/>
    </xf>
    <xf numFmtId="3" fontId="8" fillId="51" borderId="20" xfId="156" applyNumberFormat="1" applyFont="1" applyFill="1" applyBorder="1" applyAlignment="1" applyProtection="1">
      <alignment horizontal="right" vertical="center" wrapText="1"/>
      <protection/>
    </xf>
    <xf numFmtId="3" fontId="8" fillId="51" borderId="20" xfId="156" applyNumberFormat="1" applyFont="1" applyFill="1" applyBorder="1" applyAlignment="1">
      <alignment horizontal="right" vertical="center" wrapText="1"/>
    </xf>
    <xf numFmtId="3" fontId="8" fillId="51" borderId="20" xfId="0" applyNumberFormat="1" applyFont="1" applyFill="1" applyBorder="1" applyAlignment="1" applyProtection="1">
      <alignment horizontal="right" vertical="center" wrapText="1" shrinkToFit="1"/>
      <protection/>
    </xf>
    <xf numFmtId="3" fontId="8" fillId="51" borderId="20" xfId="0" applyNumberFormat="1" applyFont="1" applyFill="1" applyBorder="1" applyAlignment="1" applyProtection="1">
      <alignment horizontal="right" vertical="center" wrapText="1" shrinkToFit="1"/>
      <protection locked="0"/>
    </xf>
    <xf numFmtId="3" fontId="8" fillId="51" borderId="20" xfId="0" applyNumberFormat="1" applyFont="1" applyFill="1" applyBorder="1" applyAlignment="1">
      <alignment horizontal="right" vertical="center" wrapText="1" shrinkToFit="1"/>
    </xf>
    <xf numFmtId="3" fontId="8" fillId="51" borderId="20" xfId="368" applyNumberFormat="1" applyFont="1" applyFill="1" applyBorder="1" applyAlignment="1" applyProtection="1">
      <alignment horizontal="right" vertical="center" wrapText="1" shrinkToFit="1"/>
      <protection/>
    </xf>
    <xf numFmtId="3" fontId="8" fillId="51" borderId="20" xfId="354" applyNumberFormat="1" applyFont="1" applyFill="1" applyBorder="1" applyAlignment="1" applyProtection="1">
      <alignment horizontal="right" vertical="center" wrapText="1"/>
      <protection hidden="1"/>
    </xf>
    <xf numFmtId="3" fontId="8" fillId="51" borderId="20" xfId="368" applyNumberFormat="1" applyFont="1" applyFill="1" applyBorder="1" applyAlignment="1" applyProtection="1">
      <alignment horizontal="right" vertical="center" wrapText="1"/>
      <protection hidden="1"/>
    </xf>
    <xf numFmtId="3" fontId="8" fillId="51" borderId="20" xfId="150" applyNumberFormat="1" applyFont="1" applyFill="1" applyBorder="1" applyAlignment="1" applyProtection="1">
      <alignment horizontal="right" vertical="center" wrapText="1"/>
      <protection/>
    </xf>
    <xf numFmtId="3" fontId="8" fillId="51" borderId="20" xfId="225" applyNumberFormat="1" applyFont="1" applyFill="1" applyBorder="1" applyAlignment="1" applyProtection="1">
      <alignment horizontal="right" vertical="center" wrapText="1"/>
      <protection/>
    </xf>
    <xf numFmtId="3" fontId="8" fillId="51" borderId="20" xfId="225" applyNumberFormat="1" applyFont="1" applyFill="1" applyBorder="1" applyAlignment="1">
      <alignment horizontal="right" vertical="center" wrapText="1"/>
      <protection/>
    </xf>
    <xf numFmtId="3" fontId="8" fillId="51" borderId="20" xfId="0" applyNumberFormat="1" applyFont="1" applyFill="1" applyBorder="1" applyAlignment="1" applyProtection="1">
      <alignment horizontal="right" vertical="center" wrapText="1"/>
      <protection hidden="1"/>
    </xf>
    <xf numFmtId="3" fontId="8" fillId="51" borderId="20" xfId="152" applyNumberFormat="1" applyFont="1" applyFill="1" applyBorder="1" applyAlignment="1" applyProtection="1">
      <alignment horizontal="right" vertical="center" wrapText="1"/>
      <protection/>
    </xf>
    <xf numFmtId="3" fontId="8" fillId="51" borderId="20" xfId="152" applyNumberFormat="1" applyFont="1" applyFill="1" applyBorder="1" applyAlignment="1">
      <alignment horizontal="right" vertical="center" wrapText="1"/>
    </xf>
    <xf numFmtId="49" fontId="15" fillId="0" borderId="19" xfId="0" applyNumberFormat="1" applyFont="1" applyFill="1" applyBorder="1" applyAlignment="1">
      <alignment horizontal="center"/>
    </xf>
    <xf numFmtId="49" fontId="14" fillId="0" borderId="0" xfId="0" applyNumberFormat="1" applyFont="1" applyFill="1" applyBorder="1" applyAlignment="1">
      <alignment horizontal="center"/>
    </xf>
    <xf numFmtId="49" fontId="18" fillId="0" borderId="0" xfId="0" applyNumberFormat="1" applyFont="1" applyFill="1" applyAlignment="1">
      <alignment horizontal="center"/>
    </xf>
    <xf numFmtId="0" fontId="7" fillId="0" borderId="35" xfId="0" applyNumberFormat="1" applyFont="1" applyFill="1" applyBorder="1" applyAlignment="1">
      <alignment horizontal="center" vertical="center" wrapText="1"/>
    </xf>
    <xf numFmtId="0" fontId="7" fillId="0" borderId="36" xfId="0" applyNumberFormat="1" applyFont="1" applyFill="1" applyBorder="1" applyAlignment="1">
      <alignment horizontal="center" vertical="center" wrapText="1"/>
    </xf>
    <xf numFmtId="0" fontId="7" fillId="0" borderId="24" xfId="0" applyNumberFormat="1" applyFont="1" applyFill="1" applyBorder="1" applyAlignment="1">
      <alignment horizontal="center" vertical="center" wrapText="1"/>
    </xf>
    <xf numFmtId="0" fontId="7" fillId="0" borderId="39" xfId="0" applyNumberFormat="1" applyFont="1" applyFill="1" applyBorder="1" applyAlignment="1">
      <alignment horizontal="center" vertical="center" wrapText="1"/>
    </xf>
    <xf numFmtId="49" fontId="7" fillId="0" borderId="26" xfId="0" applyNumberFormat="1" applyFont="1" applyFill="1" applyBorder="1" applyAlignment="1">
      <alignment horizontal="center" vertical="distributed" wrapText="1"/>
    </xf>
    <xf numFmtId="0" fontId="4" fillId="0" borderId="25" xfId="0" applyFont="1" applyFill="1" applyBorder="1" applyAlignment="1">
      <alignment horizontal="center" vertical="distributed"/>
    </xf>
    <xf numFmtId="49" fontId="7" fillId="0" borderId="40" xfId="0" applyNumberFormat="1" applyFont="1" applyFill="1" applyBorder="1" applyAlignment="1">
      <alignment horizontal="center" vertical="center" wrapText="1"/>
    </xf>
    <xf numFmtId="49" fontId="7" fillId="0" borderId="25" xfId="0" applyNumberFormat="1" applyFont="1" applyFill="1" applyBorder="1" applyAlignment="1">
      <alignment horizontal="center" vertical="center" wrapText="1"/>
    </xf>
    <xf numFmtId="49" fontId="7" fillId="0" borderId="21" xfId="0" applyNumberFormat="1" applyFont="1" applyFill="1" applyBorder="1" applyAlignment="1">
      <alignment horizontal="center" vertical="center" wrapText="1"/>
    </xf>
    <xf numFmtId="0" fontId="4" fillId="0" borderId="38" xfId="0" applyFont="1" applyFill="1" applyBorder="1" applyAlignment="1">
      <alignment/>
    </xf>
    <xf numFmtId="49" fontId="7" fillId="0" borderId="26" xfId="0" applyNumberFormat="1" applyFont="1" applyFill="1" applyBorder="1" applyAlignment="1">
      <alignment horizontal="center" vertical="center" wrapText="1"/>
    </xf>
    <xf numFmtId="49" fontId="13" fillId="0" borderId="0" xfId="0" applyNumberFormat="1" applyFont="1" applyFill="1" applyAlignment="1">
      <alignment horizontal="left" wrapText="1"/>
    </xf>
    <xf numFmtId="49" fontId="6" fillId="0" borderId="26" xfId="0" applyNumberFormat="1" applyFont="1" applyFill="1" applyBorder="1" applyAlignment="1">
      <alignment horizontal="center" vertical="center" wrapText="1"/>
    </xf>
    <xf numFmtId="49" fontId="6" fillId="0" borderId="25" xfId="0" applyNumberFormat="1" applyFont="1" applyFill="1" applyBorder="1" applyAlignment="1">
      <alignment horizontal="center" vertical="center" wrapText="1"/>
    </xf>
    <xf numFmtId="49" fontId="7" fillId="0" borderId="26" xfId="0" applyNumberFormat="1" applyFont="1" applyFill="1" applyBorder="1" applyAlignment="1">
      <alignment horizontal="center"/>
    </xf>
    <xf numFmtId="49" fontId="7" fillId="0" borderId="25" xfId="0" applyNumberFormat="1" applyFont="1" applyFill="1" applyBorder="1" applyAlignment="1">
      <alignment horizontal="center"/>
    </xf>
    <xf numFmtId="49" fontId="15" fillId="0" borderId="0" xfId="0" applyNumberFormat="1" applyFont="1" applyFill="1" applyBorder="1" applyAlignment="1">
      <alignment horizontal="center" wrapText="1"/>
    </xf>
    <xf numFmtId="49" fontId="13" fillId="0" borderId="0" xfId="0" applyNumberFormat="1" applyFont="1" applyFill="1" applyAlignment="1">
      <alignment/>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0" fillId="0" borderId="0" xfId="0" applyNumberFormat="1" applyFont="1" applyFill="1" applyBorder="1" applyAlignment="1">
      <alignment horizontal="center" wrapText="1"/>
    </xf>
    <xf numFmtId="49" fontId="3" fillId="0" borderId="0" xfId="0" applyNumberFormat="1" applyFont="1" applyFill="1" applyAlignment="1">
      <alignment horizontal="center" wrapText="1"/>
    </xf>
    <xf numFmtId="49" fontId="28" fillId="0" borderId="0" xfId="350" applyNumberFormat="1" applyFont="1" applyAlignment="1">
      <alignment horizontal="center" wrapText="1"/>
      <protection/>
    </xf>
    <xf numFmtId="49" fontId="25" fillId="0" borderId="0" xfId="350" applyNumberFormat="1" applyFont="1" applyAlignment="1">
      <alignment horizontal="center"/>
      <protection/>
    </xf>
    <xf numFmtId="49" fontId="25" fillId="0" borderId="0" xfId="350" applyNumberFormat="1" applyFont="1" applyBorder="1" applyAlignment="1">
      <alignment horizontal="center" wrapText="1"/>
      <protection/>
    </xf>
    <xf numFmtId="49" fontId="65" fillId="0" borderId="0" xfId="350" applyNumberFormat="1" applyFont="1" applyBorder="1" applyAlignment="1">
      <alignment horizontal="center" wrapText="1"/>
      <protection/>
    </xf>
    <xf numFmtId="49" fontId="40" fillId="0" borderId="0" xfId="350" applyNumberFormat="1" applyFont="1" applyBorder="1" applyAlignment="1">
      <alignment horizontal="center" wrapText="1"/>
      <protection/>
    </xf>
    <xf numFmtId="49" fontId="0" fillId="3" borderId="35" xfId="350" applyNumberFormat="1" applyFont="1" applyFill="1" applyBorder="1" applyAlignment="1">
      <alignment horizontal="center"/>
      <protection/>
    </xf>
    <xf numFmtId="49" fontId="0" fillId="3" borderId="19" xfId="350" applyNumberFormat="1" applyFont="1" applyFill="1" applyBorder="1" applyAlignment="1">
      <alignment horizontal="center"/>
      <protection/>
    </xf>
    <xf numFmtId="49" fontId="0" fillId="3" borderId="36" xfId="350" applyNumberFormat="1" applyFont="1" applyFill="1" applyBorder="1" applyAlignment="1">
      <alignment horizontal="center"/>
      <protection/>
    </xf>
    <xf numFmtId="49" fontId="18" fillId="0" borderId="22" xfId="350" applyNumberFormat="1" applyFont="1" applyFill="1" applyBorder="1" applyAlignment="1">
      <alignment horizontal="center" vertical="center"/>
      <protection/>
    </xf>
    <xf numFmtId="49" fontId="7" fillId="0" borderId="20" xfId="350" applyNumberFormat="1" applyFont="1" applyFill="1" applyBorder="1" applyAlignment="1">
      <alignment horizontal="center" vertical="center" wrapText="1"/>
      <protection/>
    </xf>
    <xf numFmtId="49" fontId="7" fillId="0" borderId="26" xfId="350" applyNumberFormat="1" applyFont="1" applyBorder="1" applyAlignment="1">
      <alignment horizontal="center" vertical="center" wrapText="1"/>
      <protection/>
    </xf>
    <xf numFmtId="49" fontId="7" fillId="0" borderId="40" xfId="350" applyNumberFormat="1" applyFont="1" applyBorder="1" applyAlignment="1">
      <alignment horizontal="center" vertical="center" wrapText="1"/>
      <protection/>
    </xf>
    <xf numFmtId="49" fontId="7" fillId="0" borderId="25" xfId="350" applyNumberFormat="1" applyFont="1" applyBorder="1" applyAlignment="1">
      <alignment horizontal="center" vertical="center" wrapText="1"/>
      <protection/>
    </xf>
    <xf numFmtId="3" fontId="34" fillId="47" borderId="38" xfId="350" applyNumberFormat="1" applyFont="1" applyFill="1" applyBorder="1" applyAlignment="1" applyProtection="1">
      <alignment horizontal="center" vertical="center" wrapText="1"/>
      <protection/>
    </xf>
    <xf numFmtId="3" fontId="34" fillId="47" borderId="23" xfId="350" applyNumberFormat="1" applyFont="1" applyFill="1" applyBorder="1" applyAlignment="1" applyProtection="1">
      <alignment horizontal="center" vertical="center" wrapText="1"/>
      <protection/>
    </xf>
    <xf numFmtId="49" fontId="7" fillId="0" borderId="20" xfId="350" applyNumberFormat="1" applyFont="1" applyFill="1" applyBorder="1" applyAlignment="1" applyProtection="1">
      <alignment horizontal="center" vertical="center" wrapText="1"/>
      <protection/>
    </xf>
    <xf numFmtId="3" fontId="7" fillId="47" borderId="21" xfId="350" applyNumberFormat="1" applyFont="1" applyFill="1" applyBorder="1" applyAlignment="1" applyProtection="1">
      <alignment horizontal="center" vertical="center" wrapText="1"/>
      <protection/>
    </xf>
    <xf numFmtId="3" fontId="7" fillId="47" borderId="23" xfId="350" applyNumberFormat="1" applyFont="1" applyFill="1" applyBorder="1" applyAlignment="1" applyProtection="1">
      <alignment horizontal="center" vertical="center" wrapText="1"/>
      <protection/>
    </xf>
    <xf numFmtId="49" fontId="14" fillId="47" borderId="0" xfId="350" applyNumberFormat="1" applyFont="1" applyFill="1" applyAlignment="1">
      <alignment horizontal="center" vertical="center" wrapText="1"/>
      <protection/>
    </xf>
    <xf numFmtId="49" fontId="3" fillId="0" borderId="0" xfId="350" applyNumberFormat="1" applyFont="1" applyAlignment="1">
      <alignment horizontal="left"/>
      <protection/>
    </xf>
    <xf numFmtId="49" fontId="33" fillId="0" borderId="0" xfId="350" applyNumberFormat="1" applyFont="1" applyAlignment="1">
      <alignment horizontal="center"/>
      <protection/>
    </xf>
    <xf numFmtId="49" fontId="0" fillId="0" borderId="0" xfId="350" applyNumberFormat="1" applyFont="1" applyAlignment="1">
      <alignment horizontal="left"/>
      <protection/>
    </xf>
    <xf numFmtId="49" fontId="3" fillId="0" borderId="0" xfId="350" applyNumberFormat="1" applyFont="1" applyBorder="1" applyAlignment="1">
      <alignment horizontal="left" wrapText="1"/>
      <protection/>
    </xf>
    <xf numFmtId="49" fontId="0" fillId="0" borderId="0" xfId="350" applyNumberFormat="1" applyFont="1" applyBorder="1" applyAlignment="1">
      <alignment horizontal="left" wrapText="1"/>
      <protection/>
    </xf>
    <xf numFmtId="49" fontId="18" fillId="0" borderId="0" xfId="350" applyNumberFormat="1" applyFont="1" applyAlignment="1">
      <alignment horizontal="left"/>
      <protection/>
    </xf>
    <xf numFmtId="49" fontId="7" fillId="44" borderId="26" xfId="350" applyNumberFormat="1" applyFont="1" applyFill="1" applyBorder="1" applyAlignment="1">
      <alignment horizontal="center" vertical="center"/>
      <protection/>
    </xf>
    <xf numFmtId="49" fontId="7" fillId="44" borderId="25" xfId="350" applyNumberFormat="1" applyFont="1" applyFill="1" applyBorder="1" applyAlignment="1">
      <alignment horizontal="center" vertical="center"/>
      <protection/>
    </xf>
    <xf numFmtId="49" fontId="31" fillId="0" borderId="0" xfId="350" applyNumberFormat="1" applyFont="1" applyBorder="1" applyAlignment="1">
      <alignment horizontal="center" wrapText="1"/>
      <protection/>
    </xf>
    <xf numFmtId="49" fontId="7" fillId="0" borderId="26" xfId="350" applyNumberFormat="1" applyFont="1" applyFill="1" applyBorder="1" applyAlignment="1">
      <alignment horizontal="center" vertical="center" wrapText="1"/>
      <protection/>
    </xf>
    <xf numFmtId="49" fontId="27" fillId="0" borderId="25" xfId="350" applyNumberFormat="1" applyFont="1" applyFill="1" applyBorder="1" applyAlignment="1">
      <alignment horizontal="center" vertical="center" wrapText="1"/>
      <protection/>
    </xf>
    <xf numFmtId="0" fontId="25" fillId="0" borderId="0" xfId="350" applyFont="1" applyAlignment="1">
      <alignment horizontal="center"/>
      <protection/>
    </xf>
    <xf numFmtId="49" fontId="25" fillId="47" borderId="0" xfId="350" applyNumberFormat="1" applyFont="1" applyFill="1" applyAlignment="1">
      <alignment horizontal="center"/>
      <protection/>
    </xf>
    <xf numFmtId="49" fontId="7" fillId="0" borderId="25" xfId="350" applyNumberFormat="1" applyFont="1" applyFill="1" applyBorder="1" applyAlignment="1">
      <alignment horizontal="center" vertical="center" wrapText="1"/>
      <protection/>
    </xf>
    <xf numFmtId="0" fontId="55" fillId="3" borderId="26" xfId="350" applyNumberFormat="1" applyFont="1" applyFill="1" applyBorder="1" applyAlignment="1">
      <alignment horizontal="center" vertical="center" wrapText="1"/>
      <protection/>
    </xf>
    <xf numFmtId="0" fontId="55" fillId="3" borderId="25" xfId="350" applyNumberFormat="1" applyFont="1" applyFill="1" applyBorder="1" applyAlignment="1">
      <alignment horizontal="center" vertical="center" wrapText="1"/>
      <protection/>
    </xf>
    <xf numFmtId="0" fontId="56" fillId="3" borderId="26" xfId="350" applyNumberFormat="1" applyFont="1" applyFill="1" applyBorder="1" applyAlignment="1">
      <alignment horizontal="center" vertical="center" wrapText="1"/>
      <protection/>
    </xf>
    <xf numFmtId="0" fontId="56" fillId="3" borderId="25" xfId="350" applyNumberFormat="1" applyFont="1" applyFill="1" applyBorder="1" applyAlignment="1">
      <alignment horizontal="center" vertical="center" wrapText="1"/>
      <protection/>
    </xf>
    <xf numFmtId="0" fontId="16" fillId="0" borderId="20" xfId="350" applyNumberFormat="1" applyFont="1" applyBorder="1" applyAlignment="1">
      <alignment horizontal="center" vertical="center" wrapText="1"/>
      <protection/>
    </xf>
    <xf numFmtId="0" fontId="7" fillId="0" borderId="35" xfId="350" applyNumberFormat="1" applyFont="1" applyBorder="1" applyAlignment="1">
      <alignment horizontal="center" vertical="center" wrapText="1"/>
      <protection/>
    </xf>
    <xf numFmtId="0" fontId="7" fillId="0" borderId="36" xfId="350" applyNumberFormat="1" applyFont="1" applyBorder="1" applyAlignment="1">
      <alignment horizontal="center" vertical="center" wrapText="1"/>
      <protection/>
    </xf>
    <xf numFmtId="0" fontId="7" fillId="0" borderId="24" xfId="350" applyNumberFormat="1" applyFont="1" applyBorder="1" applyAlignment="1">
      <alignment horizontal="center" vertical="center" wrapText="1"/>
      <protection/>
    </xf>
    <xf numFmtId="0" fontId="7" fillId="0" borderId="39" xfId="350" applyNumberFormat="1" applyFont="1" applyBorder="1" applyAlignment="1">
      <alignment horizontal="center" vertical="center" wrapText="1"/>
      <protection/>
    </xf>
    <xf numFmtId="49" fontId="3" fillId="0" borderId="0" xfId="350" applyNumberFormat="1" applyFont="1" applyFill="1" applyAlignment="1">
      <alignment horizontal="left"/>
      <protection/>
    </xf>
    <xf numFmtId="49" fontId="6" fillId="0" borderId="20" xfId="350" applyNumberFormat="1" applyFont="1" applyFill="1" applyBorder="1" applyAlignment="1">
      <alignment horizontal="center" vertical="center" wrapText="1"/>
      <protection/>
    </xf>
    <xf numFmtId="49" fontId="6" fillId="0" borderId="26" xfId="350" applyNumberFormat="1" applyFont="1" applyFill="1" applyBorder="1" applyAlignment="1">
      <alignment horizontal="center" vertical="center" wrapText="1"/>
      <protection/>
    </xf>
    <xf numFmtId="49" fontId="6" fillId="0" borderId="40" xfId="350" applyNumberFormat="1" applyFont="1" applyFill="1" applyBorder="1" applyAlignment="1">
      <alignment horizontal="center" vertical="center" wrapText="1"/>
      <protection/>
    </xf>
    <xf numFmtId="49" fontId="6" fillId="0" borderId="25" xfId="350" applyNumberFormat="1" applyFont="1" applyFill="1" applyBorder="1" applyAlignment="1">
      <alignment horizontal="center" vertical="center" wrapText="1"/>
      <protection/>
    </xf>
    <xf numFmtId="49" fontId="18" fillId="0" borderId="0" xfId="350" applyNumberFormat="1" applyFont="1" applyFill="1" applyBorder="1" applyAlignment="1">
      <alignment horizontal="left"/>
      <protection/>
    </xf>
    <xf numFmtId="49" fontId="0" fillId="0" borderId="0" xfId="350" applyNumberFormat="1" applyFont="1" applyFill="1" applyAlignment="1">
      <alignment horizontal="justify" wrapText="1"/>
      <protection/>
    </xf>
    <xf numFmtId="49" fontId="3" fillId="0" borderId="0" xfId="350" applyNumberFormat="1" applyFont="1" applyFill="1" applyAlignment="1">
      <alignment horizontal="center" vertical="top" wrapText="1"/>
      <protection/>
    </xf>
    <xf numFmtId="49" fontId="7" fillId="44" borderId="26" xfId="350" applyNumberFormat="1" applyFont="1" applyFill="1" applyBorder="1" applyAlignment="1">
      <alignment horizontal="center"/>
      <protection/>
    </xf>
    <xf numFmtId="49" fontId="7" fillId="44" borderId="25" xfId="350" applyNumberFormat="1" applyFont="1" applyFill="1" applyBorder="1" applyAlignment="1">
      <alignment horizontal="center"/>
      <protection/>
    </xf>
    <xf numFmtId="49" fontId="21" fillId="0" borderId="26" xfId="350" applyNumberFormat="1" applyFont="1" applyFill="1" applyBorder="1" applyAlignment="1">
      <alignment horizontal="center" vertical="center" wrapText="1"/>
      <protection/>
    </xf>
    <xf numFmtId="49" fontId="21" fillId="0" borderId="25" xfId="350" applyNumberFormat="1" applyFont="1" applyFill="1" applyBorder="1" applyAlignment="1">
      <alignment horizontal="center" vertical="center" wrapText="1"/>
      <protection/>
    </xf>
    <xf numFmtId="0" fontId="6" fillId="0" borderId="35" xfId="350" applyNumberFormat="1" applyFont="1" applyFill="1" applyBorder="1" applyAlignment="1">
      <alignment horizontal="center" vertical="center" wrapText="1"/>
      <protection/>
    </xf>
    <xf numFmtId="0" fontId="6" fillId="0" borderId="36" xfId="350" applyNumberFormat="1" applyFont="1" applyFill="1" applyBorder="1" applyAlignment="1">
      <alignment horizontal="center" vertical="center" wrapText="1"/>
      <protection/>
    </xf>
    <xf numFmtId="0" fontId="6" fillId="0" borderId="24" xfId="350" applyNumberFormat="1" applyFont="1" applyFill="1" applyBorder="1" applyAlignment="1">
      <alignment horizontal="center" vertical="center" wrapText="1"/>
      <protection/>
    </xf>
    <xf numFmtId="0" fontId="6" fillId="0" borderId="39" xfId="350" applyNumberFormat="1" applyFont="1" applyFill="1" applyBorder="1" applyAlignment="1">
      <alignment horizontal="center" vertical="center" wrapText="1"/>
      <protection/>
    </xf>
    <xf numFmtId="0" fontId="6" fillId="0" borderId="27" xfId="350" applyNumberFormat="1" applyFont="1" applyFill="1" applyBorder="1" applyAlignment="1">
      <alignment horizontal="center" vertical="center" wrapText="1"/>
      <protection/>
    </xf>
    <xf numFmtId="0" fontId="6" fillId="0" borderId="37" xfId="350" applyNumberFormat="1" applyFont="1" applyFill="1" applyBorder="1" applyAlignment="1">
      <alignment horizontal="center" vertical="center" wrapText="1"/>
      <protection/>
    </xf>
    <xf numFmtId="49" fontId="6" fillId="0" borderId="38" xfId="350" applyNumberFormat="1" applyFont="1" applyFill="1" applyBorder="1" applyAlignment="1">
      <alignment horizontal="center" vertical="center" wrapText="1"/>
      <protection/>
    </xf>
    <xf numFmtId="49" fontId="6" fillId="0" borderId="23" xfId="350" applyNumberFormat="1" applyFont="1" applyFill="1" applyBorder="1" applyAlignment="1">
      <alignment horizontal="center" vertical="center" wrapText="1"/>
      <protection/>
    </xf>
    <xf numFmtId="49" fontId="68" fillId="3" borderId="26" xfId="350" applyNumberFormat="1" applyFont="1" applyFill="1" applyBorder="1" applyAlignment="1">
      <alignment horizontal="center" vertical="center" wrapText="1"/>
      <protection/>
    </xf>
    <xf numFmtId="49" fontId="68" fillId="3" borderId="25" xfId="350" applyNumberFormat="1" applyFont="1" applyFill="1" applyBorder="1" applyAlignment="1">
      <alignment horizontal="center" vertical="center" wrapText="1"/>
      <protection/>
    </xf>
    <xf numFmtId="49" fontId="67" fillId="3" borderId="26" xfId="350" applyNumberFormat="1" applyFont="1" applyFill="1" applyBorder="1" applyAlignment="1">
      <alignment horizontal="center" vertical="center" wrapText="1"/>
      <protection/>
    </xf>
    <xf numFmtId="49" fontId="67" fillId="3" borderId="25" xfId="350" applyNumberFormat="1" applyFont="1" applyFill="1" applyBorder="1" applyAlignment="1">
      <alignment horizontal="center" vertical="center" wrapText="1"/>
      <protection/>
    </xf>
    <xf numFmtId="49" fontId="3" fillId="0" borderId="20" xfId="350" applyNumberFormat="1" applyFont="1" applyFill="1" applyBorder="1" applyAlignment="1">
      <alignment horizontal="center"/>
      <protection/>
    </xf>
    <xf numFmtId="49" fontId="0" fillId="0" borderId="0" xfId="350" applyNumberFormat="1" applyFont="1" applyFill="1" applyBorder="1" applyAlignment="1">
      <alignment horizontal="left"/>
      <protection/>
    </xf>
    <xf numFmtId="49" fontId="3" fillId="0" borderId="0" xfId="350" applyNumberFormat="1" applyFont="1" applyFill="1" applyBorder="1" applyAlignment="1">
      <alignment horizontal="left"/>
      <protection/>
    </xf>
    <xf numFmtId="49" fontId="3" fillId="0" borderId="0" xfId="350" applyNumberFormat="1" applyFont="1" applyFill="1" applyBorder="1" applyAlignment="1">
      <alignment horizontal="left" wrapText="1"/>
      <protection/>
    </xf>
    <xf numFmtId="49" fontId="0" fillId="0" borderId="0" xfId="350" applyNumberFormat="1" applyFont="1" applyFill="1" applyBorder="1" applyAlignment="1">
      <alignment horizontal="left" wrapText="1"/>
      <protection/>
    </xf>
    <xf numFmtId="49" fontId="6" fillId="0" borderId="22" xfId="350" applyNumberFormat="1" applyFont="1" applyFill="1" applyBorder="1" applyAlignment="1">
      <alignment horizontal="center" vertical="center" wrapText="1"/>
      <protection/>
    </xf>
    <xf numFmtId="49" fontId="15" fillId="0" borderId="0" xfId="350" applyNumberFormat="1" applyFont="1" applyFill="1" applyBorder="1" applyAlignment="1">
      <alignment horizontal="center" vertical="center" wrapText="1"/>
      <protection/>
    </xf>
    <xf numFmtId="49" fontId="13" fillId="0" borderId="0" xfId="350" applyNumberFormat="1" applyFont="1" applyFill="1" applyAlignment="1">
      <alignment horizontal="left" wrapText="1"/>
      <protection/>
    </xf>
    <xf numFmtId="49" fontId="13" fillId="0" borderId="0" xfId="350" applyNumberFormat="1" applyFont="1" applyFill="1" applyAlignment="1">
      <alignment horizontal="center" wrapText="1"/>
      <protection/>
    </xf>
    <xf numFmtId="0" fontId="3" fillId="0" borderId="0" xfId="350" applyFont="1" applyAlignment="1">
      <alignment horizontal="center"/>
      <protection/>
    </xf>
    <xf numFmtId="49" fontId="3" fillId="47" borderId="0" xfId="350" applyNumberFormat="1" applyFont="1" applyFill="1" applyAlignment="1">
      <alignment horizontal="center"/>
      <protection/>
    </xf>
    <xf numFmtId="49" fontId="23" fillId="0" borderId="0" xfId="350" applyNumberFormat="1" applyFont="1" applyFill="1" applyBorder="1" applyAlignment="1">
      <alignment horizontal="center" wrapText="1"/>
      <protection/>
    </xf>
    <xf numFmtId="49" fontId="15" fillId="0" borderId="0" xfId="350" applyNumberFormat="1" applyFont="1" applyFill="1" applyBorder="1" applyAlignment="1">
      <alignment horizontal="center" wrapText="1"/>
      <protection/>
    </xf>
    <xf numFmtId="49" fontId="71" fillId="0" borderId="0" xfId="350" applyNumberFormat="1" applyFont="1" applyFill="1" applyAlignment="1">
      <alignment horizontal="center"/>
      <protection/>
    </xf>
    <xf numFmtId="49" fontId="18" fillId="0" borderId="0" xfId="350" applyNumberFormat="1" applyFont="1" applyFill="1" applyAlignment="1">
      <alignment horizontal="center"/>
      <protection/>
    </xf>
    <xf numFmtId="49" fontId="3" fillId="0" borderId="20" xfId="350" applyNumberFormat="1" applyFont="1" applyFill="1" applyBorder="1" applyAlignment="1">
      <alignment horizontal="center" vertical="center" wrapText="1"/>
      <protection/>
    </xf>
    <xf numFmtId="49" fontId="20" fillId="0" borderId="20" xfId="350" applyNumberFormat="1" applyFont="1" applyFill="1" applyBorder="1" applyAlignment="1">
      <alignment horizontal="center" vertical="center" wrapText="1"/>
      <protection/>
    </xf>
    <xf numFmtId="49" fontId="3" fillId="0" borderId="20" xfId="350" applyNumberFormat="1" applyFont="1" applyBorder="1" applyAlignment="1">
      <alignment horizontal="center"/>
      <protection/>
    </xf>
    <xf numFmtId="49" fontId="14" fillId="0" borderId="0" xfId="350" applyNumberFormat="1" applyFont="1" applyAlignment="1">
      <alignment horizontal="center" wrapText="1"/>
      <protection/>
    </xf>
    <xf numFmtId="49" fontId="18" fillId="0" borderId="22" xfId="350" applyNumberFormat="1" applyFont="1" applyBorder="1" applyAlignment="1">
      <alignment horizontal="left"/>
      <protection/>
    </xf>
    <xf numFmtId="49" fontId="18" fillId="0" borderId="0" xfId="350" applyNumberFormat="1" applyFont="1" applyAlignment="1">
      <alignment horizontal="center"/>
      <protection/>
    </xf>
    <xf numFmtId="49" fontId="18" fillId="0" borderId="0" xfId="350" applyNumberFormat="1" applyFont="1" applyBorder="1" applyAlignment="1">
      <alignment horizontal="left"/>
      <protection/>
    </xf>
    <xf numFmtId="49" fontId="0" fillId="0" borderId="0" xfId="350" applyNumberFormat="1" applyFont="1" applyAlignment="1">
      <alignment horizontal="left" wrapText="1"/>
      <protection/>
    </xf>
    <xf numFmtId="49" fontId="3" fillId="0" borderId="0" xfId="350" applyNumberFormat="1" applyFont="1" applyAlignment="1">
      <alignment horizontal="left" wrapText="1"/>
      <protection/>
    </xf>
    <xf numFmtId="49" fontId="0" fillId="0" borderId="0" xfId="350" applyNumberFormat="1" applyFont="1" applyAlignment="1">
      <alignment/>
      <protection/>
    </xf>
    <xf numFmtId="49" fontId="31" fillId="0" borderId="0" xfId="350" applyNumberFormat="1" applyFont="1" applyBorder="1" applyAlignment="1">
      <alignment horizontal="center"/>
      <protection/>
    </xf>
    <xf numFmtId="49" fontId="25" fillId="0" borderId="0" xfId="350" applyNumberFormat="1" applyFont="1" applyBorder="1" applyAlignment="1">
      <alignment horizontal="center"/>
      <protection/>
    </xf>
    <xf numFmtId="49" fontId="7" fillId="0" borderId="35" xfId="350" applyNumberFormat="1" applyFont="1" applyFill="1" applyBorder="1" applyAlignment="1">
      <alignment horizontal="center" vertical="center" wrapText="1"/>
      <protection/>
    </xf>
    <xf numFmtId="49" fontId="7" fillId="0" borderId="36" xfId="350" applyNumberFormat="1" applyFont="1" applyFill="1" applyBorder="1" applyAlignment="1">
      <alignment horizontal="center" vertical="center" wrapText="1"/>
      <protection/>
    </xf>
    <xf numFmtId="49" fontId="7" fillId="0" borderId="24" xfId="350" applyNumberFormat="1" applyFont="1" applyFill="1" applyBorder="1" applyAlignment="1">
      <alignment horizontal="center" vertical="center" wrapText="1"/>
      <protection/>
    </xf>
    <xf numFmtId="49" fontId="7" fillId="0" borderId="39" xfId="350" applyNumberFormat="1" applyFont="1" applyFill="1" applyBorder="1" applyAlignment="1">
      <alignment horizontal="center" vertical="center" wrapText="1"/>
      <protection/>
    </xf>
    <xf numFmtId="49" fontId="7" fillId="0" borderId="27" xfId="350" applyNumberFormat="1" applyFont="1" applyFill="1" applyBorder="1" applyAlignment="1">
      <alignment horizontal="center" vertical="center" wrapText="1"/>
      <protection/>
    </xf>
    <xf numFmtId="49" fontId="7" fillId="0" borderId="37" xfId="350" applyNumberFormat="1" applyFont="1" applyFill="1" applyBorder="1" applyAlignment="1">
      <alignment horizontal="center" vertical="center" wrapText="1"/>
      <protection/>
    </xf>
    <xf numFmtId="49" fontId="56" fillId="3" borderId="26" xfId="350" applyNumberFormat="1" applyFont="1" applyFill="1" applyBorder="1" applyAlignment="1">
      <alignment horizontal="center" wrapText="1"/>
      <protection/>
    </xf>
    <xf numFmtId="49" fontId="56" fillId="3" borderId="25" xfId="350" applyNumberFormat="1" applyFont="1" applyFill="1" applyBorder="1" applyAlignment="1">
      <alignment horizontal="center" wrapText="1"/>
      <protection/>
    </xf>
    <xf numFmtId="49" fontId="55" fillId="3" borderId="26" xfId="350" applyNumberFormat="1" applyFont="1" applyFill="1" applyBorder="1" applyAlignment="1">
      <alignment horizontal="center" wrapText="1"/>
      <protection/>
    </xf>
    <xf numFmtId="49" fontId="55" fillId="3" borderId="25" xfId="350" applyNumberFormat="1" applyFont="1" applyFill="1" applyBorder="1" applyAlignment="1">
      <alignment horizontal="center" wrapText="1"/>
      <protection/>
    </xf>
    <xf numFmtId="49" fontId="13" fillId="0" borderId="0" xfId="350" applyNumberFormat="1" applyFont="1" applyBorder="1" applyAlignment="1">
      <alignment wrapText="1"/>
      <protection/>
    </xf>
    <xf numFmtId="49" fontId="13" fillId="0" borderId="0" xfId="350" applyNumberFormat="1" applyFont="1" applyBorder="1" applyAlignment="1">
      <alignment horizontal="center" wrapText="1"/>
      <protection/>
    </xf>
    <xf numFmtId="49" fontId="7" fillId="44" borderId="26" xfId="350" applyNumberFormat="1" applyFont="1" applyFill="1" applyBorder="1" applyAlignment="1">
      <alignment horizontal="center" vertical="center" wrapText="1"/>
      <protection/>
    </xf>
    <xf numFmtId="49" fontId="7" fillId="44" borderId="25" xfId="350" applyNumberFormat="1" applyFont="1" applyFill="1" applyBorder="1" applyAlignment="1">
      <alignment horizontal="center" vertical="center" wrapText="1"/>
      <protection/>
    </xf>
    <xf numFmtId="49" fontId="16" fillId="0" borderId="26" xfId="350" applyNumberFormat="1" applyFont="1" applyBorder="1" applyAlignment="1">
      <alignment horizontal="center" wrapText="1"/>
      <protection/>
    </xf>
    <xf numFmtId="49" fontId="16" fillId="0" borderId="25" xfId="350" applyNumberFormat="1" applyFont="1" applyBorder="1" applyAlignment="1">
      <alignment horizontal="center" wrapText="1"/>
      <protection/>
    </xf>
    <xf numFmtId="49" fontId="28" fillId="0" borderId="0" xfId="350" applyNumberFormat="1" applyFont="1" applyBorder="1" applyAlignment="1">
      <alignment horizontal="center" wrapText="1"/>
      <protection/>
    </xf>
    <xf numFmtId="49" fontId="28" fillId="0" borderId="0" xfId="350" applyNumberFormat="1" applyFont="1" applyAlignment="1">
      <alignment horizontal="center"/>
      <protection/>
    </xf>
    <xf numFmtId="49" fontId="6" fillId="0" borderId="20" xfId="352" applyNumberFormat="1" applyFont="1" applyFill="1" applyBorder="1" applyAlignment="1">
      <alignment horizontal="center" vertical="center" wrapText="1"/>
      <protection/>
    </xf>
    <xf numFmtId="49" fontId="85" fillId="3" borderId="26" xfId="352" applyNumberFormat="1" applyFont="1" applyFill="1" applyBorder="1" applyAlignment="1">
      <alignment horizontal="center" vertical="center" wrapText="1"/>
      <protection/>
    </xf>
    <xf numFmtId="49" fontId="85" fillId="3" borderId="25" xfId="352" applyNumberFormat="1" applyFont="1" applyFill="1" applyBorder="1" applyAlignment="1">
      <alignment horizontal="center" vertical="center" wrapText="1"/>
      <protection/>
    </xf>
    <xf numFmtId="49" fontId="6" fillId="0" borderId="25" xfId="352" applyNumberFormat="1" applyFont="1" applyFill="1" applyBorder="1" applyAlignment="1">
      <alignment horizontal="center" vertical="center" wrapText="1"/>
      <protection/>
    </xf>
    <xf numFmtId="49" fontId="3" fillId="0" borderId="0" xfId="352" applyNumberFormat="1" applyFont="1" applyBorder="1" applyAlignment="1">
      <alignment horizontal="left"/>
      <protection/>
    </xf>
    <xf numFmtId="49" fontId="6" fillId="0" borderId="35" xfId="352" applyNumberFormat="1" applyFont="1" applyFill="1" applyBorder="1" applyAlignment="1">
      <alignment horizontal="center" vertical="center"/>
      <protection/>
    </xf>
    <xf numFmtId="49" fontId="6" fillId="0" borderId="36" xfId="352" applyNumberFormat="1" applyFont="1" applyFill="1" applyBorder="1" applyAlignment="1">
      <alignment horizontal="center" vertical="center"/>
      <protection/>
    </xf>
    <xf numFmtId="49" fontId="6" fillId="0" borderId="24" xfId="352" applyNumberFormat="1" applyFont="1" applyFill="1" applyBorder="1" applyAlignment="1">
      <alignment horizontal="center" vertical="center"/>
      <protection/>
    </xf>
    <xf numFmtId="49" fontId="6" fillId="0" borderId="39" xfId="352" applyNumberFormat="1" applyFont="1" applyFill="1" applyBorder="1" applyAlignment="1">
      <alignment horizontal="center" vertical="center"/>
      <protection/>
    </xf>
    <xf numFmtId="49" fontId="6" fillId="0" borderId="27" xfId="352" applyNumberFormat="1" applyFont="1" applyFill="1" applyBorder="1" applyAlignment="1">
      <alignment horizontal="center" vertical="center"/>
      <protection/>
    </xf>
    <xf numFmtId="49" fontId="6" fillId="0" borderId="37" xfId="352" applyNumberFormat="1" applyFont="1" applyFill="1" applyBorder="1" applyAlignment="1">
      <alignment horizontal="center" vertical="center"/>
      <protection/>
    </xf>
    <xf numFmtId="49" fontId="14" fillId="0" borderId="0" xfId="352" applyNumberFormat="1" applyFont="1" applyFill="1" applyAlignment="1">
      <alignment horizontal="center" wrapText="1"/>
      <protection/>
    </xf>
    <xf numFmtId="49" fontId="14" fillId="0" borderId="0" xfId="352" applyNumberFormat="1" applyFont="1" applyAlignment="1">
      <alignment horizontal="center"/>
      <protection/>
    </xf>
    <xf numFmtId="49" fontId="4" fillId="0" borderId="0" xfId="352" applyNumberFormat="1" applyFont="1" applyAlignment="1">
      <alignment horizontal="left"/>
      <protection/>
    </xf>
    <xf numFmtId="49" fontId="6" fillId="0" borderId="26" xfId="352" applyNumberFormat="1" applyFont="1" applyFill="1" applyBorder="1" applyAlignment="1">
      <alignment horizontal="center" vertical="center"/>
      <protection/>
    </xf>
    <xf numFmtId="49" fontId="6" fillId="0" borderId="40" xfId="352" applyNumberFormat="1" applyFont="1" applyFill="1" applyBorder="1" applyAlignment="1">
      <alignment horizontal="center" vertical="center"/>
      <protection/>
    </xf>
    <xf numFmtId="49" fontId="3" fillId="0" borderId="0" xfId="352" applyNumberFormat="1" applyFont="1" applyFill="1" applyAlignment="1">
      <alignment horizontal="left"/>
      <protection/>
    </xf>
    <xf numFmtId="49" fontId="33" fillId="0" borderId="0" xfId="352" applyNumberFormat="1" applyFont="1" applyAlignment="1">
      <alignment horizontal="center"/>
      <protection/>
    </xf>
    <xf numFmtId="49" fontId="18" fillId="0" borderId="0" xfId="352" applyNumberFormat="1" applyFont="1" applyBorder="1" applyAlignment="1">
      <alignment horizontal="left"/>
      <protection/>
    </xf>
    <xf numFmtId="49" fontId="6" fillId="0" borderId="26" xfId="352" applyNumberFormat="1" applyFont="1" applyFill="1" applyBorder="1" applyAlignment="1">
      <alignment horizontal="center" vertical="center" wrapText="1"/>
      <protection/>
    </xf>
    <xf numFmtId="49" fontId="86" fillId="3" borderId="26" xfId="352" applyNumberFormat="1" applyFont="1" applyFill="1" applyBorder="1" applyAlignment="1">
      <alignment horizontal="center" vertical="center" wrapText="1"/>
      <protection/>
    </xf>
    <xf numFmtId="49" fontId="86" fillId="3" borderId="25" xfId="352" applyNumberFormat="1" applyFont="1" applyFill="1" applyBorder="1" applyAlignment="1">
      <alignment horizontal="center" vertical="center" wrapText="1"/>
      <protection/>
    </xf>
    <xf numFmtId="49" fontId="28" fillId="0" borderId="0" xfId="352" applyNumberFormat="1" applyFont="1" applyAlignment="1">
      <alignment horizontal="center"/>
      <protection/>
    </xf>
    <xf numFmtId="0" fontId="25" fillId="47" borderId="0" xfId="352" applyFont="1" applyFill="1" applyBorder="1" applyAlignment="1">
      <alignment horizontal="center"/>
      <protection/>
    </xf>
    <xf numFmtId="49" fontId="31" fillId="0" borderId="0" xfId="352" applyNumberFormat="1" applyFont="1" applyAlignment="1">
      <alignment horizontal="center"/>
      <protection/>
    </xf>
    <xf numFmtId="49" fontId="25" fillId="0" borderId="0" xfId="352" applyNumberFormat="1" applyFont="1" applyBorder="1" applyAlignment="1">
      <alignment horizontal="center" wrapText="1"/>
      <protection/>
    </xf>
    <xf numFmtId="49" fontId="6" fillId="0" borderId="26" xfId="352" applyNumberFormat="1" applyFont="1" applyBorder="1" applyAlignment="1">
      <alignment horizontal="center" vertical="center" wrapText="1"/>
      <protection/>
    </xf>
    <xf numFmtId="49" fontId="6" fillId="0" borderId="25" xfId="352" applyNumberFormat="1" applyFont="1" applyBorder="1" applyAlignment="1">
      <alignment horizontal="center" vertical="center" wrapText="1"/>
      <protection/>
    </xf>
    <xf numFmtId="49" fontId="25" fillId="0" borderId="0" xfId="352" applyNumberFormat="1" applyFont="1" applyBorder="1" applyAlignment="1">
      <alignment horizontal="center"/>
      <protection/>
    </xf>
    <xf numFmtId="49" fontId="76" fillId="4" borderId="21" xfId="352" applyNumberFormat="1" applyFont="1" applyFill="1" applyBorder="1" applyAlignment="1">
      <alignment horizontal="center" vertical="center" wrapText="1"/>
      <protection/>
    </xf>
    <xf numFmtId="49" fontId="76" fillId="4" borderId="38" xfId="352" applyNumberFormat="1" applyFont="1" applyFill="1" applyBorder="1" applyAlignment="1">
      <alignment horizontal="center" vertical="center" wrapText="1"/>
      <protection/>
    </xf>
    <xf numFmtId="49" fontId="76" fillId="4" borderId="23" xfId="352" applyNumberFormat="1" applyFont="1" applyFill="1" applyBorder="1" applyAlignment="1">
      <alignment horizontal="center" vertical="center" wrapText="1"/>
      <protection/>
    </xf>
    <xf numFmtId="49" fontId="0" fillId="0" borderId="0" xfId="352" applyNumberFormat="1" applyFont="1" applyAlignment="1">
      <alignment horizontal="left"/>
      <protection/>
    </xf>
    <xf numFmtId="49" fontId="84" fillId="0" borderId="26" xfId="352" applyNumberFormat="1" applyFont="1" applyBorder="1" applyAlignment="1">
      <alignment horizontal="center" vertical="center" wrapText="1"/>
      <protection/>
    </xf>
    <xf numFmtId="49" fontId="84" fillId="0" borderId="25" xfId="352" applyNumberFormat="1" applyFont="1" applyBorder="1" applyAlignment="1">
      <alignment horizontal="center" vertical="center" wrapText="1"/>
      <protection/>
    </xf>
    <xf numFmtId="49" fontId="31" fillId="0" borderId="0" xfId="352" applyNumberFormat="1" applyFont="1" applyBorder="1" applyAlignment="1">
      <alignment horizontal="center" wrapText="1"/>
      <protection/>
    </xf>
    <xf numFmtId="49" fontId="6" fillId="0" borderId="21" xfId="352" applyNumberFormat="1" applyFont="1" applyFill="1" applyBorder="1" applyAlignment="1">
      <alignment horizontal="center" vertical="center" wrapText="1"/>
      <protection/>
    </xf>
    <xf numFmtId="49" fontId="6" fillId="0" borderId="38" xfId="352" applyNumberFormat="1" applyFont="1" applyFill="1" applyBorder="1" applyAlignment="1">
      <alignment horizontal="center" vertical="center" wrapText="1"/>
      <protection/>
    </xf>
    <xf numFmtId="49" fontId="6" fillId="0" borderId="23" xfId="352" applyNumberFormat="1" applyFont="1" applyFill="1" applyBorder="1" applyAlignment="1">
      <alignment horizontal="center" vertical="center" wrapText="1"/>
      <protection/>
    </xf>
    <xf numFmtId="49" fontId="13" fillId="0" borderId="0" xfId="352" applyNumberFormat="1" applyFont="1" applyAlignment="1">
      <alignment horizontal="center"/>
      <protection/>
    </xf>
    <xf numFmtId="49" fontId="31" fillId="0" borderId="0" xfId="352" applyNumberFormat="1" applyFont="1" applyBorder="1" applyAlignment="1">
      <alignment horizontal="center"/>
      <protection/>
    </xf>
    <xf numFmtId="0" fontId="12" fillId="0" borderId="20" xfId="352" applyFont="1" applyBorder="1" applyAlignment="1">
      <alignment horizontal="center" vertical="center" wrapText="1"/>
      <protection/>
    </xf>
    <xf numFmtId="0" fontId="6" fillId="0" borderId="20" xfId="352" applyFont="1" applyBorder="1" applyAlignment="1">
      <alignment horizontal="center" vertical="center" wrapText="1"/>
      <protection/>
    </xf>
    <xf numFmtId="3" fontId="0" fillId="47" borderId="0" xfId="352" applyNumberFormat="1" applyFont="1" applyFill="1" applyBorder="1" applyAlignment="1">
      <alignment horizontal="left"/>
      <protection/>
    </xf>
    <xf numFmtId="0" fontId="3" fillId="0" borderId="0" xfId="352" applyFont="1" applyBorder="1" applyAlignment="1">
      <alignment horizontal="left"/>
      <protection/>
    </xf>
    <xf numFmtId="0" fontId="0" fillId="0" borderId="0" xfId="352" applyFont="1" applyBorder="1" applyAlignment="1">
      <alignment horizontal="left"/>
      <protection/>
    </xf>
    <xf numFmtId="0" fontId="6" fillId="0" borderId="20" xfId="352" applyFont="1" applyFill="1" applyBorder="1" applyAlignment="1">
      <alignment horizontal="center" vertical="center" wrapText="1"/>
      <protection/>
    </xf>
    <xf numFmtId="0" fontId="88" fillId="0" borderId="0" xfId="352" applyFont="1" applyAlignment="1">
      <alignment horizontal="center"/>
      <protection/>
    </xf>
    <xf numFmtId="0" fontId="3" fillId="0" borderId="0" xfId="352" applyNumberFormat="1" applyFont="1" applyAlignment="1">
      <alignment horizontal="left"/>
      <protection/>
    </xf>
    <xf numFmtId="0" fontId="0" fillId="0" borderId="0" xfId="352" applyFont="1" applyAlignment="1">
      <alignment horizontal="left"/>
      <protection/>
    </xf>
    <xf numFmtId="0" fontId="0" fillId="0" borderId="0" xfId="352" applyFont="1" applyBorder="1" applyAlignment="1">
      <alignment/>
      <protection/>
    </xf>
    <xf numFmtId="0" fontId="14" fillId="0" borderId="0" xfId="352" applyFont="1" applyAlignment="1">
      <alignment horizontal="center" wrapText="1"/>
      <protection/>
    </xf>
    <xf numFmtId="0" fontId="13" fillId="0" borderId="0" xfId="352" applyFont="1" applyBorder="1" applyAlignment="1">
      <alignment horizontal="center"/>
      <protection/>
    </xf>
    <xf numFmtId="0" fontId="14" fillId="0" borderId="0" xfId="352" applyFont="1" applyAlignment="1">
      <alignment horizontal="center"/>
      <protection/>
    </xf>
    <xf numFmtId="0" fontId="33" fillId="0" borderId="0" xfId="352" applyFont="1" applyAlignment="1">
      <alignment horizontal="center"/>
      <protection/>
    </xf>
    <xf numFmtId="0" fontId="68" fillId="3" borderId="26" xfId="352" applyFont="1" applyFill="1" applyBorder="1" applyAlignment="1">
      <alignment horizontal="center" vertical="center" wrapText="1"/>
      <protection/>
    </xf>
    <xf numFmtId="0" fontId="68" fillId="3" borderId="25" xfId="352" applyFont="1" applyFill="1" applyBorder="1" applyAlignment="1">
      <alignment horizontal="center" vertical="center" wrapText="1"/>
      <protection/>
    </xf>
    <xf numFmtId="0" fontId="6" fillId="0" borderId="25" xfId="352" applyFont="1" applyBorder="1" applyAlignment="1">
      <alignment horizontal="center" vertical="center" wrapText="1"/>
      <protection/>
    </xf>
    <xf numFmtId="0" fontId="6" fillId="0" borderId="20" xfId="352" applyFont="1" applyBorder="1" applyAlignment="1">
      <alignment horizontal="center" vertical="center"/>
      <protection/>
    </xf>
    <xf numFmtId="0" fontId="31" fillId="0" borderId="0" xfId="352" applyNumberFormat="1" applyFont="1" applyBorder="1" applyAlignment="1">
      <alignment horizontal="center"/>
      <protection/>
    </xf>
    <xf numFmtId="0" fontId="31" fillId="0" borderId="0" xfId="352" applyFont="1" applyBorder="1" applyAlignment="1">
      <alignment horizontal="center" wrapText="1"/>
      <protection/>
    </xf>
    <xf numFmtId="0" fontId="25" fillId="0" borderId="0" xfId="352" applyFont="1" applyBorder="1" applyAlignment="1">
      <alignment horizontal="center" wrapText="1"/>
      <protection/>
    </xf>
    <xf numFmtId="0" fontId="25" fillId="0" borderId="0" xfId="352" applyNumberFormat="1" applyFont="1" applyBorder="1" applyAlignment="1">
      <alignment horizontal="center"/>
      <protection/>
    </xf>
    <xf numFmtId="0" fontId="6" fillId="0" borderId="26" xfId="352" applyFont="1" applyBorder="1" applyAlignment="1">
      <alignment horizontal="center" vertical="center" wrapText="1"/>
      <protection/>
    </xf>
    <xf numFmtId="0" fontId="13" fillId="0" borderId="22" xfId="352" applyFont="1" applyBorder="1" applyAlignment="1">
      <alignment horizontal="left"/>
      <protection/>
    </xf>
    <xf numFmtId="0" fontId="6" fillId="0" borderId="26" xfId="352" applyFont="1" applyBorder="1" applyAlignment="1">
      <alignment horizontal="center" vertical="center"/>
      <protection/>
    </xf>
    <xf numFmtId="0" fontId="6" fillId="0" borderId="40" xfId="352" applyFont="1" applyBorder="1" applyAlignment="1">
      <alignment horizontal="center" vertical="center"/>
      <protection/>
    </xf>
    <xf numFmtId="0" fontId="6" fillId="0" borderId="25" xfId="352" applyFont="1" applyBorder="1" applyAlignment="1">
      <alignment horizontal="center" vertical="center"/>
      <protection/>
    </xf>
    <xf numFmtId="0" fontId="67" fillId="3" borderId="26" xfId="352" applyFont="1" applyFill="1" applyBorder="1" applyAlignment="1">
      <alignment horizontal="center" vertical="center" wrapText="1"/>
      <protection/>
    </xf>
    <xf numFmtId="0" fontId="67" fillId="3" borderId="25" xfId="352" applyFont="1" applyFill="1" applyBorder="1" applyAlignment="1">
      <alignment horizontal="center" vertical="center" wrapText="1"/>
      <protection/>
    </xf>
    <xf numFmtId="0" fontId="6" fillId="0" borderId="35" xfId="352" applyFont="1" applyBorder="1" applyAlignment="1">
      <alignment horizontal="center" vertical="center" wrapText="1"/>
      <protection/>
    </xf>
    <xf numFmtId="0" fontId="6" fillId="0" borderId="19" xfId="352" applyFont="1" applyBorder="1" applyAlignment="1">
      <alignment horizontal="center" vertical="center" wrapText="1"/>
      <protection/>
    </xf>
    <xf numFmtId="0" fontId="6" fillId="0" borderId="36" xfId="352" applyFont="1" applyBorder="1" applyAlignment="1">
      <alignment horizontal="center" vertical="center" wrapText="1"/>
      <protection/>
    </xf>
    <xf numFmtId="0" fontId="6" fillId="0" borderId="24" xfId="352" applyFont="1" applyBorder="1" applyAlignment="1">
      <alignment horizontal="center" vertical="center" wrapText="1"/>
      <protection/>
    </xf>
    <xf numFmtId="0" fontId="6" fillId="0" borderId="0" xfId="352" applyFont="1" applyBorder="1" applyAlignment="1">
      <alignment horizontal="center" vertical="center" wrapText="1"/>
      <protection/>
    </xf>
    <xf numFmtId="0" fontId="6" fillId="0" borderId="39" xfId="352" applyFont="1" applyBorder="1" applyAlignment="1">
      <alignment horizontal="center" vertical="center" wrapText="1"/>
      <protection/>
    </xf>
    <xf numFmtId="0" fontId="6" fillId="0" borderId="21" xfId="352" applyFont="1" applyBorder="1" applyAlignment="1">
      <alignment horizontal="center" vertical="center" wrapText="1"/>
      <protection/>
    </xf>
    <xf numFmtId="0" fontId="6" fillId="0" borderId="38" xfId="352" applyFont="1" applyBorder="1" applyAlignment="1">
      <alignment horizontal="center" vertical="center" wrapText="1"/>
      <protection/>
    </xf>
    <xf numFmtId="0" fontId="6" fillId="0" borderId="23" xfId="352" applyFont="1" applyBorder="1" applyAlignment="1">
      <alignment horizontal="center" vertical="center" wrapText="1"/>
      <protection/>
    </xf>
    <xf numFmtId="0" fontId="21" fillId="0" borderId="26" xfId="352" applyFont="1" applyBorder="1" applyAlignment="1">
      <alignment horizontal="center" vertical="center" wrapText="1"/>
      <protection/>
    </xf>
    <xf numFmtId="0" fontId="21" fillId="0" borderId="25" xfId="352" applyFont="1" applyBorder="1" applyAlignment="1">
      <alignment horizontal="center" vertical="center" wrapText="1"/>
      <protection/>
    </xf>
    <xf numFmtId="49" fontId="6" fillId="0" borderId="19" xfId="352" applyNumberFormat="1" applyFont="1" applyFill="1" applyBorder="1" applyAlignment="1">
      <alignment horizontal="center" vertical="center"/>
      <protection/>
    </xf>
    <xf numFmtId="49" fontId="6" fillId="0" borderId="0" xfId="352" applyNumberFormat="1" applyFont="1" applyFill="1" applyBorder="1" applyAlignment="1">
      <alignment horizontal="center" vertical="center"/>
      <protection/>
    </xf>
    <xf numFmtId="49" fontId="6" fillId="0" borderId="22" xfId="352" applyNumberFormat="1" applyFont="1" applyFill="1" applyBorder="1" applyAlignment="1">
      <alignment horizontal="center" vertical="center"/>
      <protection/>
    </xf>
    <xf numFmtId="49" fontId="79" fillId="0" borderId="0" xfId="352" applyNumberFormat="1" applyFont="1" applyAlignment="1">
      <alignment horizontal="center"/>
      <protection/>
    </xf>
    <xf numFmtId="49" fontId="6" fillId="0" borderId="20" xfId="352" applyNumberFormat="1" applyFont="1" applyFill="1" applyBorder="1" applyAlignment="1">
      <alignment horizontal="center" vertical="center"/>
      <protection/>
    </xf>
    <xf numFmtId="49" fontId="77" fillId="3" borderId="26" xfId="352" applyNumberFormat="1" applyFont="1" applyFill="1" applyBorder="1" applyAlignment="1">
      <alignment horizontal="center" vertical="center" wrapText="1"/>
      <protection/>
    </xf>
    <xf numFmtId="49" fontId="77" fillId="3" borderId="25" xfId="352" applyNumberFormat="1" applyFont="1" applyFill="1" applyBorder="1" applyAlignment="1">
      <alignment horizontal="center" vertical="center" wrapText="1"/>
      <protection/>
    </xf>
    <xf numFmtId="49" fontId="75" fillId="3" borderId="26" xfId="352" applyNumberFormat="1" applyFont="1" applyFill="1" applyBorder="1" applyAlignment="1">
      <alignment horizontal="center" vertical="center" wrapText="1"/>
      <protection/>
    </xf>
    <xf numFmtId="49" fontId="75" fillId="3" borderId="25" xfId="352" applyNumberFormat="1" applyFont="1" applyFill="1" applyBorder="1" applyAlignment="1">
      <alignment horizontal="center" vertical="center" wrapText="1"/>
      <protection/>
    </xf>
    <xf numFmtId="49" fontId="3" fillId="0" borderId="0" xfId="352" applyNumberFormat="1" applyFont="1" applyAlignment="1">
      <alignment horizontal="left"/>
      <protection/>
    </xf>
    <xf numFmtId="49" fontId="5" fillId="0" borderId="0" xfId="352" applyNumberFormat="1" applyFont="1" applyBorder="1" applyAlignment="1">
      <alignment horizontal="left" wrapText="1"/>
      <protection/>
    </xf>
    <xf numFmtId="49" fontId="5" fillId="0" borderId="0" xfId="352" applyNumberFormat="1" applyFont="1" applyBorder="1" applyAlignment="1">
      <alignment horizontal="left"/>
      <protection/>
    </xf>
    <xf numFmtId="49" fontId="14" fillId="0" borderId="0" xfId="352" applyNumberFormat="1" applyFont="1" applyAlignment="1">
      <alignment horizontal="center" wrapText="1"/>
      <protection/>
    </xf>
    <xf numFmtId="49" fontId="0" fillId="47" borderId="0" xfId="352" applyNumberFormat="1" applyFont="1" applyFill="1" applyBorder="1" applyAlignment="1">
      <alignment horizontal="left" vertical="top" wrapText="1"/>
      <protection/>
    </xf>
    <xf numFmtId="49" fontId="3" fillId="47" borderId="0" xfId="352" applyNumberFormat="1" applyFont="1" applyFill="1" applyBorder="1" applyAlignment="1">
      <alignment horizontal="left" vertical="top" wrapText="1"/>
      <protection/>
    </xf>
    <xf numFmtId="49" fontId="0" fillId="0" borderId="0" xfId="352" applyNumberFormat="1" applyFont="1" applyAlignment="1">
      <alignment horizontal="justify" vertical="top"/>
      <protection/>
    </xf>
    <xf numFmtId="49" fontId="0" fillId="0" borderId="0" xfId="352" applyNumberFormat="1" applyFont="1" applyBorder="1" applyAlignment="1">
      <alignment horizontal="justify" vertical="top" wrapText="1"/>
      <protection/>
    </xf>
    <xf numFmtId="49" fontId="0" fillId="0" borderId="0" xfId="352" applyNumberFormat="1" applyFont="1" applyBorder="1" applyAlignment="1">
      <alignment horizontal="justify" vertical="top"/>
      <protection/>
    </xf>
    <xf numFmtId="49" fontId="18" fillId="0" borderId="0" xfId="352" applyNumberFormat="1" applyFont="1" applyAlignment="1">
      <alignment horizontal="center" wrapText="1"/>
      <protection/>
    </xf>
    <xf numFmtId="49" fontId="19" fillId="0" borderId="22" xfId="352" applyNumberFormat="1" applyFont="1" applyBorder="1" applyAlignment="1">
      <alignment horizontal="center"/>
      <protection/>
    </xf>
    <xf numFmtId="49" fontId="74" fillId="0" borderId="20" xfId="352" applyNumberFormat="1" applyFont="1" applyBorder="1" applyAlignment="1">
      <alignment horizontal="center" vertical="center" wrapText="1"/>
      <protection/>
    </xf>
    <xf numFmtId="49" fontId="12" fillId="0" borderId="20" xfId="352" applyNumberFormat="1" applyFont="1" applyBorder="1" applyAlignment="1">
      <alignment horizontal="center" vertical="center" wrapText="1"/>
      <protection/>
    </xf>
    <xf numFmtId="49" fontId="7" fillId="0" borderId="0" xfId="352" applyNumberFormat="1" applyFont="1" applyAlignment="1">
      <alignment horizontal="left"/>
      <protection/>
    </xf>
    <xf numFmtId="49" fontId="13" fillId="0" borderId="0" xfId="352" applyNumberFormat="1" applyFont="1" applyBorder="1" applyAlignment="1">
      <alignment horizontal="left"/>
      <protection/>
    </xf>
    <xf numFmtId="49" fontId="7" fillId="0" borderId="26" xfId="352" applyNumberFormat="1" applyFont="1" applyBorder="1" applyAlignment="1">
      <alignment horizontal="center" vertical="center" wrapText="1"/>
      <protection/>
    </xf>
    <xf numFmtId="49" fontId="7" fillId="0" borderId="25" xfId="352" applyNumberFormat="1" applyFont="1" applyBorder="1" applyAlignment="1">
      <alignment horizontal="center" vertical="center" wrapText="1"/>
      <protection/>
    </xf>
    <xf numFmtId="49" fontId="4" fillId="0" borderId="0" xfId="352" applyNumberFormat="1" applyFont="1" applyAlignment="1">
      <alignment/>
      <protection/>
    </xf>
    <xf numFmtId="49" fontId="0" fillId="0" borderId="0" xfId="352" applyNumberFormat="1" applyFont="1" applyBorder="1" applyAlignment="1">
      <alignment horizontal="left"/>
      <protection/>
    </xf>
    <xf numFmtId="49" fontId="19" fillId="0" borderId="26" xfId="352" applyNumberFormat="1" applyFont="1" applyBorder="1" applyAlignment="1">
      <alignment horizontal="center" vertical="center" wrapText="1"/>
      <protection/>
    </xf>
    <xf numFmtId="49" fontId="19" fillId="0" borderId="25" xfId="352" applyNumberFormat="1" applyFont="1" applyBorder="1" applyAlignment="1">
      <alignment horizontal="center" vertical="center" wrapText="1"/>
      <protection/>
    </xf>
    <xf numFmtId="49" fontId="90" fillId="3" borderId="26" xfId="352" applyNumberFormat="1" applyFont="1" applyFill="1" applyBorder="1" applyAlignment="1">
      <alignment horizontal="center" vertical="center" wrapText="1"/>
      <protection/>
    </xf>
    <xf numFmtId="49" fontId="90" fillId="3" borderId="25" xfId="352" applyNumberFormat="1" applyFont="1" applyFill="1" applyBorder="1" applyAlignment="1">
      <alignment horizontal="center" vertical="center" wrapText="1"/>
      <protection/>
    </xf>
    <xf numFmtId="49" fontId="89" fillId="3" borderId="26" xfId="352" applyNumberFormat="1" applyFont="1" applyFill="1" applyBorder="1" applyAlignment="1">
      <alignment horizontal="center" vertical="center" wrapText="1"/>
      <protection/>
    </xf>
    <xf numFmtId="49" fontId="89" fillId="3" borderId="25" xfId="352" applyNumberFormat="1" applyFont="1" applyFill="1" applyBorder="1" applyAlignment="1">
      <alignment horizontal="center" vertical="center" wrapText="1"/>
      <protection/>
    </xf>
    <xf numFmtId="49" fontId="6" fillId="0" borderId="21" xfId="352" applyNumberFormat="1" applyFont="1" applyBorder="1" applyAlignment="1">
      <alignment horizontal="center" vertical="center" wrapText="1"/>
      <protection/>
    </xf>
    <xf numFmtId="49" fontId="6" fillId="0" borderId="23" xfId="352" applyNumberFormat="1" applyFont="1" applyBorder="1" applyAlignment="1">
      <alignment horizontal="center" vertical="center" wrapText="1"/>
      <protection/>
    </xf>
    <xf numFmtId="49" fontId="6" fillId="0" borderId="38" xfId="352" applyNumberFormat="1" applyFont="1" applyBorder="1" applyAlignment="1">
      <alignment horizontal="center" vertical="center" wrapText="1"/>
      <protection/>
    </xf>
    <xf numFmtId="49" fontId="6" fillId="0" borderId="40" xfId="352" applyNumberFormat="1" applyFont="1" applyBorder="1" applyAlignment="1">
      <alignment horizontal="center" vertical="center" wrapText="1"/>
      <protection/>
    </xf>
    <xf numFmtId="49" fontId="19" fillId="0" borderId="0" xfId="352" applyNumberFormat="1" applyFont="1" applyAlignment="1">
      <alignment horizontal="center"/>
      <protection/>
    </xf>
    <xf numFmtId="49" fontId="18" fillId="0" borderId="22" xfId="352" applyNumberFormat="1" applyFont="1" applyBorder="1" applyAlignment="1">
      <alignment horizontal="left"/>
      <protection/>
    </xf>
    <xf numFmtId="49" fontId="31" fillId="0" borderId="0" xfId="352" applyNumberFormat="1" applyFont="1" applyBorder="1" applyAlignment="1">
      <alignment horizontal="left" wrapText="1"/>
      <protection/>
    </xf>
    <xf numFmtId="49" fontId="28" fillId="0" borderId="0" xfId="352" applyNumberFormat="1" applyFont="1" applyAlignment="1">
      <alignment horizontal="center"/>
      <protection/>
    </xf>
    <xf numFmtId="49" fontId="89" fillId="3" borderId="26" xfId="352" applyNumberFormat="1" applyFont="1" applyFill="1" applyBorder="1" applyAlignment="1">
      <alignment horizontal="center" vertical="center"/>
      <protection/>
    </xf>
    <xf numFmtId="49" fontId="89" fillId="3" borderId="25" xfId="352" applyNumberFormat="1" applyFont="1" applyFill="1" applyBorder="1" applyAlignment="1">
      <alignment horizontal="center" vertical="center"/>
      <protection/>
    </xf>
    <xf numFmtId="49" fontId="6" fillId="0" borderId="27" xfId="352" applyNumberFormat="1" applyFont="1" applyFill="1" applyBorder="1" applyAlignment="1">
      <alignment horizontal="center" vertical="center" wrapText="1"/>
      <protection/>
    </xf>
    <xf numFmtId="49" fontId="6" fillId="0" borderId="37" xfId="352" applyNumberFormat="1" applyFont="1" applyFill="1" applyBorder="1" applyAlignment="1">
      <alignment horizontal="center" vertical="center" wrapText="1"/>
      <protection/>
    </xf>
    <xf numFmtId="49" fontId="90" fillId="3" borderId="26" xfId="352" applyNumberFormat="1" applyFont="1" applyFill="1" applyBorder="1" applyAlignment="1">
      <alignment horizontal="center" vertical="center"/>
      <protection/>
    </xf>
    <xf numFmtId="49" fontId="90" fillId="3" borderId="25" xfId="352" applyNumberFormat="1" applyFont="1" applyFill="1" applyBorder="1" applyAlignment="1">
      <alignment horizontal="center" vertical="center"/>
      <protection/>
    </xf>
    <xf numFmtId="49" fontId="6" fillId="47" borderId="26" xfId="352" applyNumberFormat="1" applyFont="1" applyFill="1" applyBorder="1" applyAlignment="1">
      <alignment horizontal="center" vertical="center"/>
      <protection/>
    </xf>
    <xf numFmtId="49" fontId="6" fillId="47" borderId="25" xfId="352" applyNumberFormat="1" applyFont="1" applyFill="1" applyBorder="1" applyAlignment="1">
      <alignment horizontal="center" vertical="center"/>
      <protection/>
    </xf>
    <xf numFmtId="49" fontId="0" fillId="0" borderId="0" xfId="352" applyNumberFormat="1" applyFont="1" applyFill="1" applyAlignment="1">
      <alignment horizontal="left"/>
      <protection/>
    </xf>
    <xf numFmtId="49" fontId="19" fillId="0" borderId="26" xfId="352" applyNumberFormat="1" applyFont="1" applyFill="1" applyBorder="1" applyAlignment="1">
      <alignment horizontal="center" vertical="center"/>
      <protection/>
    </xf>
    <xf numFmtId="49" fontId="19" fillId="0" borderId="25" xfId="352" applyNumberFormat="1" applyFont="1" applyFill="1" applyBorder="1" applyAlignment="1">
      <alignment horizontal="center" vertical="center"/>
      <protection/>
    </xf>
    <xf numFmtId="49" fontId="18" fillId="0" borderId="0" xfId="352" applyNumberFormat="1" applyFont="1" applyFill="1" applyBorder="1" applyAlignment="1">
      <alignment horizontal="left"/>
      <protection/>
    </xf>
    <xf numFmtId="49" fontId="6" fillId="0" borderId="35" xfId="352" applyNumberFormat="1" applyFont="1" applyFill="1" applyBorder="1" applyAlignment="1">
      <alignment horizontal="center" vertical="center" wrapText="1"/>
      <protection/>
    </xf>
    <xf numFmtId="49" fontId="6" fillId="0" borderId="36" xfId="352" applyNumberFormat="1" applyFont="1" applyFill="1" applyBorder="1" applyAlignment="1">
      <alignment horizontal="center" vertical="center" wrapText="1"/>
      <protection/>
    </xf>
    <xf numFmtId="49" fontId="6" fillId="0" borderId="24" xfId="352" applyNumberFormat="1" applyFont="1" applyFill="1" applyBorder="1" applyAlignment="1">
      <alignment horizontal="center" vertical="center" wrapText="1"/>
      <protection/>
    </xf>
    <xf numFmtId="49" fontId="6" fillId="0" borderId="39" xfId="352" applyNumberFormat="1" applyFont="1" applyFill="1" applyBorder="1" applyAlignment="1">
      <alignment horizontal="center" vertical="center" wrapText="1"/>
      <protection/>
    </xf>
    <xf numFmtId="49" fontId="6" fillId="0" borderId="40" xfId="352" applyNumberFormat="1" applyFont="1" applyFill="1" applyBorder="1" applyAlignment="1">
      <alignment horizontal="center" vertical="center" wrapText="1"/>
      <protection/>
    </xf>
    <xf numFmtId="0" fontId="82" fillId="0" borderId="40" xfId="352" applyFont="1" applyFill="1" applyBorder="1" applyAlignment="1">
      <alignment horizontal="center" vertical="center" wrapText="1"/>
      <protection/>
    </xf>
    <xf numFmtId="0" fontId="82" fillId="0" borderId="25" xfId="352" applyFont="1" applyFill="1" applyBorder="1" applyAlignment="1">
      <alignment horizontal="center" vertical="center" wrapText="1"/>
      <protection/>
    </xf>
    <xf numFmtId="49" fontId="13" fillId="0" borderId="22" xfId="352" applyNumberFormat="1" applyFont="1" applyFill="1" applyBorder="1" applyAlignment="1">
      <alignment horizontal="center" vertical="center"/>
      <protection/>
    </xf>
    <xf numFmtId="0" fontId="14" fillId="0" borderId="0" xfId="352" applyNumberFormat="1" applyFont="1" applyAlignment="1">
      <alignment horizontal="center"/>
      <protection/>
    </xf>
    <xf numFmtId="0" fontId="33" fillId="0" borderId="0" xfId="352" applyNumberFormat="1" applyFont="1" applyAlignment="1">
      <alignment horizontal="center"/>
      <protection/>
    </xf>
    <xf numFmtId="0" fontId="23" fillId="0" borderId="0" xfId="352" applyNumberFormat="1" applyFont="1" applyAlignment="1">
      <alignment horizontal="center"/>
      <protection/>
    </xf>
    <xf numFmtId="0" fontId="7" fillId="0" borderId="20" xfId="352" applyFont="1" applyFill="1" applyBorder="1" applyAlignment="1">
      <alignment horizontal="center" vertical="center" wrapText="1"/>
      <protection/>
    </xf>
    <xf numFmtId="0" fontId="18" fillId="0" borderId="0" xfId="352" applyFont="1" applyBorder="1" applyAlignment="1">
      <alignment horizontal="left"/>
      <protection/>
    </xf>
    <xf numFmtId="0" fontId="13" fillId="0" borderId="0" xfId="352" applyFont="1" applyAlignment="1">
      <alignment horizontal="center"/>
      <protection/>
    </xf>
    <xf numFmtId="49" fontId="31" fillId="0" borderId="0" xfId="352" applyNumberFormat="1" applyFont="1" applyBorder="1" applyAlignment="1">
      <alignment horizontal="justify" vertical="justify" wrapText="1"/>
      <protection/>
    </xf>
    <xf numFmtId="0" fontId="28" fillId="47" borderId="0" xfId="352" applyFont="1" applyFill="1" applyBorder="1" applyAlignment="1">
      <alignment horizontal="center"/>
      <protection/>
    </xf>
    <xf numFmtId="49" fontId="7" fillId="0" borderId="35" xfId="352" applyNumberFormat="1" applyFont="1" applyFill="1" applyBorder="1" applyAlignment="1">
      <alignment horizontal="center" vertical="center"/>
      <protection/>
    </xf>
    <xf numFmtId="49" fontId="7" fillId="0" borderId="36" xfId="352" applyNumberFormat="1" applyFont="1" applyFill="1" applyBorder="1" applyAlignment="1">
      <alignment horizontal="center" vertical="center"/>
      <protection/>
    </xf>
    <xf numFmtId="49" fontId="7" fillId="0" borderId="24" xfId="352" applyNumberFormat="1" applyFont="1" applyFill="1" applyBorder="1" applyAlignment="1">
      <alignment horizontal="center" vertical="center"/>
      <protection/>
    </xf>
    <xf numFmtId="49" fontId="7" fillId="0" borderId="39" xfId="352" applyNumberFormat="1" applyFont="1" applyFill="1" applyBorder="1" applyAlignment="1">
      <alignment horizontal="center" vertical="center"/>
      <protection/>
    </xf>
    <xf numFmtId="49" fontId="7" fillId="0" borderId="27" xfId="352" applyNumberFormat="1" applyFont="1" applyFill="1" applyBorder="1" applyAlignment="1">
      <alignment horizontal="center" vertical="center"/>
      <protection/>
    </xf>
    <xf numFmtId="49" fontId="7" fillId="0" borderId="37" xfId="352" applyNumberFormat="1" applyFont="1" applyFill="1" applyBorder="1" applyAlignment="1">
      <alignment horizontal="center" vertical="center"/>
      <protection/>
    </xf>
    <xf numFmtId="0" fontId="25" fillId="0" borderId="0" xfId="352" applyFont="1" applyAlignment="1">
      <alignment horizontal="center"/>
      <protection/>
    </xf>
    <xf numFmtId="49" fontId="25" fillId="47" borderId="41" xfId="0" applyNumberFormat="1" applyFont="1" applyFill="1" applyBorder="1" applyAlignment="1">
      <alignment horizontal="center" vertical="center"/>
    </xf>
    <xf numFmtId="49" fontId="25" fillId="47" borderId="42" xfId="0" applyNumberFormat="1" applyFont="1" applyFill="1" applyBorder="1" applyAlignment="1">
      <alignment horizontal="center" vertical="center"/>
    </xf>
    <xf numFmtId="49" fontId="100" fillId="47" borderId="26" xfId="0" applyNumberFormat="1" applyFont="1" applyFill="1" applyBorder="1" applyAlignment="1">
      <alignment horizontal="left"/>
    </xf>
    <xf numFmtId="49" fontId="100" fillId="47" borderId="40" xfId="0" applyNumberFormat="1" applyFont="1" applyFill="1" applyBorder="1" applyAlignment="1">
      <alignment horizontal="left"/>
    </xf>
    <xf numFmtId="49" fontId="100" fillId="47" borderId="25" xfId="0" applyNumberFormat="1" applyFont="1" applyFill="1" applyBorder="1" applyAlignment="1">
      <alignment horizontal="left"/>
    </xf>
    <xf numFmtId="0" fontId="0" fillId="52" borderId="22" xfId="0" applyFill="1" applyBorder="1" applyAlignment="1">
      <alignment horizontal="center" wrapText="1"/>
    </xf>
    <xf numFmtId="0" fontId="0" fillId="0" borderId="0" xfId="0" applyAlignment="1" quotePrefix="1">
      <alignment horizontal="center" wrapText="1"/>
    </xf>
    <xf numFmtId="0" fontId="0" fillId="0" borderId="0" xfId="0" applyAlignment="1" quotePrefix="1">
      <alignment horizontal="center"/>
    </xf>
    <xf numFmtId="210" fontId="4" fillId="51" borderId="20" xfId="0" applyNumberFormat="1" applyFont="1" applyFill="1" applyBorder="1" applyAlignment="1">
      <alignment horizontal="center" vertical="center" wrapText="1"/>
    </xf>
    <xf numFmtId="210" fontId="4" fillId="51" borderId="0" xfId="0" applyNumberFormat="1" applyFont="1" applyFill="1" applyBorder="1" applyAlignment="1">
      <alignment horizontal="center"/>
    </xf>
    <xf numFmtId="210" fontId="4" fillId="51" borderId="22" xfId="0" applyNumberFormat="1" applyFont="1" applyFill="1" applyBorder="1" applyAlignment="1">
      <alignment horizontal="center"/>
    </xf>
    <xf numFmtId="0" fontId="25" fillId="0" borderId="0" xfId="0" applyNumberFormat="1" applyFont="1" applyFill="1" applyAlignment="1">
      <alignment horizontal="center"/>
    </xf>
    <xf numFmtId="0" fontId="28" fillId="0" borderId="0" xfId="0" applyNumberFormat="1" applyFont="1" applyFill="1" applyAlignment="1">
      <alignment horizontal="center"/>
    </xf>
    <xf numFmtId="0" fontId="28" fillId="0" borderId="0" xfId="0" applyNumberFormat="1" applyFont="1" applyFill="1" applyAlignment="1">
      <alignment horizontal="left"/>
    </xf>
    <xf numFmtId="0" fontId="28" fillId="0" borderId="0" xfId="0" applyNumberFormat="1" applyFont="1" applyFill="1" applyAlignment="1">
      <alignment horizontal="center" wrapText="1"/>
    </xf>
    <xf numFmtId="49" fontId="4" fillId="51" borderId="20" xfId="0" applyNumberFormat="1" applyFont="1" applyFill="1" applyBorder="1" applyAlignment="1" applyProtection="1">
      <alignment horizontal="center" vertical="center" wrapText="1"/>
      <protection/>
    </xf>
    <xf numFmtId="0" fontId="28" fillId="51" borderId="0" xfId="0" applyNumberFormat="1" applyFont="1" applyFill="1" applyBorder="1" applyAlignment="1">
      <alignment horizontal="center" vertical="center"/>
    </xf>
    <xf numFmtId="49" fontId="4" fillId="51" borderId="20" xfId="0" applyNumberFormat="1" applyFont="1" applyFill="1" applyBorder="1" applyAlignment="1">
      <alignment horizontal="center" vertical="center" wrapText="1"/>
    </xf>
    <xf numFmtId="49" fontId="4" fillId="51" borderId="26" xfId="0" applyNumberFormat="1" applyFont="1" applyFill="1" applyBorder="1" applyAlignment="1" applyProtection="1">
      <alignment horizontal="center" vertical="center" wrapText="1"/>
      <protection/>
    </xf>
    <xf numFmtId="49" fontId="13" fillId="51" borderId="43" xfId="0" applyNumberFormat="1" applyFont="1" applyFill="1" applyBorder="1" applyAlignment="1" applyProtection="1">
      <alignment horizontal="center" vertical="center" wrapText="1"/>
      <protection/>
    </xf>
    <xf numFmtId="49" fontId="13" fillId="51" borderId="25" xfId="0" applyNumberFormat="1" applyFont="1" applyFill="1" applyBorder="1" applyAlignment="1" applyProtection="1">
      <alignment horizontal="center" vertical="center" wrapText="1"/>
      <protection/>
    </xf>
    <xf numFmtId="0" fontId="28" fillId="51" borderId="0" xfId="0" applyNumberFormat="1" applyFont="1" applyFill="1" applyBorder="1" applyAlignment="1">
      <alignment horizontal="center" wrapText="1"/>
    </xf>
    <xf numFmtId="49" fontId="0" fillId="50" borderId="26" xfId="0" applyNumberFormat="1" applyFont="1" applyFill="1" applyBorder="1" applyAlignment="1" applyProtection="1">
      <alignment horizontal="center" vertical="center" wrapText="1"/>
      <protection/>
    </xf>
    <xf numFmtId="49" fontId="0" fillId="50" borderId="25" xfId="0" applyNumberFormat="1" applyFont="1" applyFill="1" applyBorder="1" applyAlignment="1" applyProtection="1">
      <alignment horizontal="center" vertical="center" wrapText="1"/>
      <protection/>
    </xf>
    <xf numFmtId="49" fontId="15" fillId="51" borderId="0" xfId="0" applyNumberFormat="1" applyFont="1" applyFill="1" applyAlignment="1">
      <alignment horizontal="center"/>
    </xf>
    <xf numFmtId="49" fontId="15" fillId="51" borderId="0" xfId="0" applyNumberFormat="1" applyFont="1" applyFill="1" applyAlignment="1">
      <alignment horizontal="center" wrapText="1"/>
    </xf>
    <xf numFmtId="0" fontId="23" fillId="51" borderId="0" xfId="0" applyNumberFormat="1" applyFont="1" applyFill="1" applyAlignment="1">
      <alignment horizontal="center"/>
    </xf>
    <xf numFmtId="1" fontId="4" fillId="51" borderId="20" xfId="0" applyNumberFormat="1" applyFont="1" applyFill="1" applyBorder="1" applyAlignment="1">
      <alignment horizontal="center" vertical="center"/>
    </xf>
    <xf numFmtId="49" fontId="4" fillId="51" borderId="0" xfId="0" applyNumberFormat="1" applyFont="1" applyFill="1" applyBorder="1" applyAlignment="1">
      <alignment horizontal="left" wrapText="1"/>
    </xf>
    <xf numFmtId="49" fontId="4" fillId="51" borderId="0" xfId="0" applyNumberFormat="1" applyFont="1" applyFill="1" applyAlignment="1">
      <alignment horizontal="left"/>
    </xf>
    <xf numFmtId="0" fontId="4" fillId="51" borderId="0" xfId="0" applyNumberFormat="1" applyFont="1" applyFill="1" applyBorder="1" applyAlignment="1">
      <alignment horizontal="left" wrapText="1"/>
    </xf>
    <xf numFmtId="0" fontId="4" fillId="51" borderId="35" xfId="0" applyNumberFormat="1" applyFont="1" applyFill="1" applyBorder="1" applyAlignment="1">
      <alignment horizontal="center" vertical="center" wrapText="1"/>
    </xf>
    <xf numFmtId="0" fontId="4" fillId="51" borderId="36" xfId="0" applyNumberFormat="1" applyFont="1" applyFill="1" applyBorder="1" applyAlignment="1">
      <alignment horizontal="center" vertical="center" wrapText="1"/>
    </xf>
    <xf numFmtId="0" fontId="4" fillId="51" borderId="24" xfId="0" applyNumberFormat="1" applyFont="1" applyFill="1" applyBorder="1" applyAlignment="1">
      <alignment horizontal="center" vertical="center" wrapText="1"/>
    </xf>
    <xf numFmtId="0" fontId="4" fillId="51" borderId="39" xfId="0" applyNumberFormat="1" applyFont="1" applyFill="1" applyBorder="1" applyAlignment="1">
      <alignment horizontal="center" vertical="center" wrapText="1"/>
    </xf>
    <xf numFmtId="0" fontId="4" fillId="51" borderId="27" xfId="0" applyNumberFormat="1" applyFont="1" applyFill="1" applyBorder="1" applyAlignment="1">
      <alignment horizontal="center" vertical="center" wrapText="1"/>
    </xf>
    <xf numFmtId="0" fontId="4" fillId="51" borderId="37" xfId="0" applyNumberFormat="1" applyFont="1" applyFill="1" applyBorder="1" applyAlignment="1">
      <alignment horizontal="center" vertical="center" wrapText="1"/>
    </xf>
    <xf numFmtId="3" fontId="8" fillId="51" borderId="20" xfId="0" applyNumberFormat="1" applyFont="1" applyFill="1" applyBorder="1" applyAlignment="1" applyProtection="1">
      <alignment horizontal="center" vertical="center" wrapText="1"/>
      <protection/>
    </xf>
    <xf numFmtId="3" fontId="8" fillId="51" borderId="21" xfId="0" applyNumberFormat="1" applyFont="1" applyFill="1" applyBorder="1" applyAlignment="1">
      <alignment horizontal="center" vertical="center"/>
    </xf>
    <xf numFmtId="3" fontId="8" fillId="51" borderId="38" xfId="0" applyNumberFormat="1" applyFont="1" applyFill="1" applyBorder="1" applyAlignment="1">
      <alignment horizontal="center" vertical="center"/>
    </xf>
    <xf numFmtId="3" fontId="8" fillId="51" borderId="23" xfId="0" applyNumberFormat="1" applyFont="1" applyFill="1" applyBorder="1" applyAlignment="1">
      <alignment horizontal="center" vertical="center"/>
    </xf>
    <xf numFmtId="0" fontId="0" fillId="51" borderId="0" xfId="0" applyNumberFormat="1" applyFont="1" applyFill="1" applyBorder="1" applyAlignment="1">
      <alignment horizontal="left" wrapText="1"/>
    </xf>
    <xf numFmtId="49" fontId="0" fillId="51" borderId="0" xfId="0" applyNumberFormat="1" applyFont="1" applyFill="1" applyBorder="1" applyAlignment="1">
      <alignment horizontal="left" wrapText="1"/>
    </xf>
    <xf numFmtId="210" fontId="28" fillId="51" borderId="0" xfId="0" applyNumberFormat="1" applyFont="1" applyFill="1" applyAlignment="1">
      <alignment horizontal="center"/>
    </xf>
    <xf numFmtId="49" fontId="0" fillId="51" borderId="0" xfId="0" applyNumberFormat="1" applyFont="1" applyFill="1" applyAlignment="1">
      <alignment horizontal="left"/>
    </xf>
    <xf numFmtId="210" fontId="8" fillId="51" borderId="20" xfId="0" applyNumberFormat="1" applyFont="1" applyFill="1" applyBorder="1" applyAlignment="1">
      <alignment horizontal="center" vertical="center" wrapText="1"/>
    </xf>
    <xf numFmtId="210" fontId="8" fillId="51" borderId="44" xfId="0" applyNumberFormat="1" applyFont="1" applyFill="1" applyBorder="1" applyAlignment="1">
      <alignment horizontal="center" vertical="center" wrapText="1"/>
    </xf>
    <xf numFmtId="210" fontId="8" fillId="51" borderId="44" xfId="0" applyNumberFormat="1" applyFont="1" applyFill="1" applyBorder="1" applyAlignment="1">
      <alignment horizontal="center" vertical="center"/>
    </xf>
    <xf numFmtId="49" fontId="0" fillId="51" borderId="45" xfId="0" applyNumberFormat="1" applyFont="1" applyFill="1" applyBorder="1" applyAlignment="1">
      <alignment horizontal="left"/>
    </xf>
    <xf numFmtId="210" fontId="0" fillId="51" borderId="0" xfId="0" applyNumberFormat="1" applyFont="1" applyFill="1" applyAlignment="1">
      <alignment horizontal="center"/>
    </xf>
    <xf numFmtId="210" fontId="0" fillId="51" borderId="0" xfId="0" applyNumberFormat="1" applyFont="1" applyFill="1" applyAlignment="1">
      <alignment horizontal="center" wrapText="1"/>
    </xf>
    <xf numFmtId="210" fontId="8" fillId="51" borderId="20" xfId="0" applyNumberFormat="1" applyFont="1" applyFill="1" applyBorder="1" applyAlignment="1" applyProtection="1">
      <alignment horizontal="center" vertical="center" wrapText="1"/>
      <protection/>
    </xf>
    <xf numFmtId="210" fontId="8" fillId="51" borderId="44" xfId="0" applyNumberFormat="1" applyFont="1" applyFill="1" applyBorder="1" applyAlignment="1" applyProtection="1">
      <alignment horizontal="center" vertical="center" wrapText="1"/>
      <protection/>
    </xf>
    <xf numFmtId="49" fontId="30" fillId="51" borderId="46" xfId="0" applyNumberFormat="1" applyFont="1" applyFill="1" applyBorder="1" applyAlignment="1" applyProtection="1">
      <alignment horizontal="center" vertical="center" wrapText="1"/>
      <protection/>
    </xf>
    <xf numFmtId="49" fontId="30" fillId="51" borderId="20" xfId="0" applyNumberFormat="1" applyFont="1" applyFill="1" applyBorder="1" applyAlignment="1" applyProtection="1">
      <alignment horizontal="center" vertical="center" wrapText="1"/>
      <protection/>
    </xf>
    <xf numFmtId="0" fontId="8" fillId="51" borderId="47" xfId="0" applyNumberFormat="1" applyFont="1" applyFill="1" applyBorder="1" applyAlignment="1">
      <alignment horizontal="center" vertical="center" wrapText="1"/>
    </xf>
    <xf numFmtId="0" fontId="8" fillId="51" borderId="44" xfId="0" applyNumberFormat="1" applyFont="1" applyFill="1" applyBorder="1" applyAlignment="1">
      <alignment horizontal="center" vertical="center" wrapText="1"/>
    </xf>
    <xf numFmtId="0" fontId="8" fillId="51" borderId="46" xfId="0" applyNumberFormat="1" applyFont="1" applyFill="1" applyBorder="1" applyAlignment="1">
      <alignment horizontal="center" vertical="center" wrapText="1"/>
    </xf>
    <xf numFmtId="0" fontId="8" fillId="51" borderId="20" xfId="0" applyNumberFormat="1" applyFont="1" applyFill="1" applyBorder="1" applyAlignment="1">
      <alignment horizontal="center" vertical="center" wrapText="1"/>
    </xf>
    <xf numFmtId="4" fontId="8" fillId="51" borderId="48" xfId="0" applyNumberFormat="1" applyFont="1" applyFill="1" applyBorder="1" applyAlignment="1" applyProtection="1">
      <alignment horizontal="center" vertical="center" wrapText="1"/>
      <protection/>
    </xf>
    <xf numFmtId="4" fontId="8" fillId="51" borderId="26" xfId="0" applyNumberFormat="1" applyFont="1" applyFill="1" applyBorder="1" applyAlignment="1" applyProtection="1">
      <alignment horizontal="center" vertical="center" wrapText="1"/>
      <protection/>
    </xf>
    <xf numFmtId="0" fontId="31" fillId="51" borderId="0" xfId="0" applyNumberFormat="1" applyFont="1" applyFill="1" applyBorder="1" applyAlignment="1">
      <alignment horizontal="left" wrapText="1"/>
    </xf>
    <xf numFmtId="0" fontId="28" fillId="51" borderId="0" xfId="0" applyNumberFormat="1" applyFont="1" applyFill="1" applyAlignment="1">
      <alignment horizontal="center"/>
    </xf>
    <xf numFmtId="49" fontId="8" fillId="50" borderId="26" xfId="0" applyNumberFormat="1" applyFont="1" applyFill="1" applyBorder="1" applyAlignment="1" applyProtection="1">
      <alignment horizontal="center" vertical="center" wrapText="1"/>
      <protection/>
    </xf>
    <xf numFmtId="49" fontId="8" fillId="50" borderId="25" xfId="0" applyNumberFormat="1" applyFont="1" applyFill="1" applyBorder="1" applyAlignment="1" applyProtection="1">
      <alignment horizontal="center" vertical="center" wrapText="1"/>
      <protection/>
    </xf>
    <xf numFmtId="49" fontId="28" fillId="51" borderId="0" xfId="0" applyNumberFormat="1" applyFont="1" applyFill="1" applyAlignment="1">
      <alignment horizontal="left"/>
    </xf>
    <xf numFmtId="49" fontId="28" fillId="51" borderId="0" xfId="0" applyNumberFormat="1" applyFont="1" applyFill="1" applyBorder="1" applyAlignment="1">
      <alignment horizontal="left"/>
    </xf>
  </cellXfs>
  <cellStyles count="375">
    <cellStyle name="Normal" xfId="0"/>
    <cellStyle name="20% - Accent1" xfId="15"/>
    <cellStyle name="20% - Accent1 2" xfId="16"/>
    <cellStyle name="20% - Accent1 2 2" xfId="17"/>
    <cellStyle name="20% - Accent1 3" xfId="18"/>
    <cellStyle name="20% - Accent1 3 2" xfId="19"/>
    <cellStyle name="20% - Accent2" xfId="20"/>
    <cellStyle name="20% - Accent2 2" xfId="21"/>
    <cellStyle name="20% - Accent2 2 2" xfId="22"/>
    <cellStyle name="20% - Accent2 3" xfId="23"/>
    <cellStyle name="20% - Accent2 3 2" xfId="24"/>
    <cellStyle name="20% - Accent3" xfId="25"/>
    <cellStyle name="20% - Accent3 2" xfId="26"/>
    <cellStyle name="20% - Accent3 2 2" xfId="27"/>
    <cellStyle name="20% - Accent3 3" xfId="28"/>
    <cellStyle name="20% - Accent3 3 2" xfId="29"/>
    <cellStyle name="20% - Accent4" xfId="30"/>
    <cellStyle name="20% - Accent4 2" xfId="31"/>
    <cellStyle name="20% - Accent4 2 2" xfId="32"/>
    <cellStyle name="20% - Accent4 3" xfId="33"/>
    <cellStyle name="20% - Accent4 3 2" xfId="34"/>
    <cellStyle name="20% - Accent5" xfId="35"/>
    <cellStyle name="20% - Accent5 2" xfId="36"/>
    <cellStyle name="20% - Accent5 2 2" xfId="37"/>
    <cellStyle name="20% - Accent5 3" xfId="38"/>
    <cellStyle name="20% - Accent5 3 2" xfId="39"/>
    <cellStyle name="20% - Accent6" xfId="40"/>
    <cellStyle name="20% - Accent6 2" xfId="41"/>
    <cellStyle name="20% - Accent6 2 2" xfId="42"/>
    <cellStyle name="20% - Accent6 3" xfId="43"/>
    <cellStyle name="20% - Accent6 3 2" xfId="44"/>
    <cellStyle name="40% - Accent1" xfId="45"/>
    <cellStyle name="40% - Accent1 2" xfId="46"/>
    <cellStyle name="40% - Accent1 2 2" xfId="47"/>
    <cellStyle name="40% - Accent1 3" xfId="48"/>
    <cellStyle name="40% - Accent1 3 2" xfId="49"/>
    <cellStyle name="40% - Accent2" xfId="50"/>
    <cellStyle name="40% - Accent2 2" xfId="51"/>
    <cellStyle name="40% - Accent2 2 2" xfId="52"/>
    <cellStyle name="40% - Accent2 3" xfId="53"/>
    <cellStyle name="40% - Accent2 3 2" xfId="54"/>
    <cellStyle name="40% - Accent3" xfId="55"/>
    <cellStyle name="40% - Accent3 2" xfId="56"/>
    <cellStyle name="40% - Accent3 2 2" xfId="57"/>
    <cellStyle name="40% - Accent3 3" xfId="58"/>
    <cellStyle name="40% - Accent3 3 2" xfId="59"/>
    <cellStyle name="40% - Accent4" xfId="60"/>
    <cellStyle name="40% - Accent4 2" xfId="61"/>
    <cellStyle name="40% - Accent4 2 2" xfId="62"/>
    <cellStyle name="40% - Accent4 3" xfId="63"/>
    <cellStyle name="40% - Accent4 3 2" xfId="64"/>
    <cellStyle name="40% - Accent5" xfId="65"/>
    <cellStyle name="40% - Accent5 2" xfId="66"/>
    <cellStyle name="40% - Accent5 2 2" xfId="67"/>
    <cellStyle name="40% - Accent5 3" xfId="68"/>
    <cellStyle name="40% - Accent5 3 2" xfId="69"/>
    <cellStyle name="40% - Accent6" xfId="70"/>
    <cellStyle name="40% - Accent6 2" xfId="71"/>
    <cellStyle name="40% - Accent6 2 2" xfId="72"/>
    <cellStyle name="40% - Accent6 3" xfId="73"/>
    <cellStyle name="40% - Accent6 3 2" xfId="74"/>
    <cellStyle name="60% - Accent1" xfId="75"/>
    <cellStyle name="60% - Accent1 2" xfId="76"/>
    <cellStyle name="60% - Accent1 2 2" xfId="77"/>
    <cellStyle name="60% - Accent1 3" xfId="78"/>
    <cellStyle name="60% - Accent1 3 2" xfId="79"/>
    <cellStyle name="60% - Accent2" xfId="80"/>
    <cellStyle name="60% - Accent2 2" xfId="81"/>
    <cellStyle name="60% - Accent2 2 2" xfId="82"/>
    <cellStyle name="60% - Accent2 3" xfId="83"/>
    <cellStyle name="60% - Accent2 3 2" xfId="84"/>
    <cellStyle name="60% - Accent3" xfId="85"/>
    <cellStyle name="60% - Accent3 2" xfId="86"/>
    <cellStyle name="60% - Accent3 2 2" xfId="87"/>
    <cellStyle name="60% - Accent3 3" xfId="88"/>
    <cellStyle name="60% - Accent3 3 2" xfId="89"/>
    <cellStyle name="60% - Accent4" xfId="90"/>
    <cellStyle name="60% - Accent4 2" xfId="91"/>
    <cellStyle name="60% - Accent4 2 2" xfId="92"/>
    <cellStyle name="60% - Accent4 3" xfId="93"/>
    <cellStyle name="60% - Accent4 3 2" xfId="94"/>
    <cellStyle name="60% - Accent5" xfId="95"/>
    <cellStyle name="60% - Accent5 2" xfId="96"/>
    <cellStyle name="60% - Accent5 2 2" xfId="97"/>
    <cellStyle name="60% - Accent5 3" xfId="98"/>
    <cellStyle name="60% - Accent5 3 2" xfId="99"/>
    <cellStyle name="60% - Accent6" xfId="100"/>
    <cellStyle name="60% - Accent6 2" xfId="101"/>
    <cellStyle name="60% - Accent6 2 2" xfId="102"/>
    <cellStyle name="60% - Accent6 3" xfId="103"/>
    <cellStyle name="60% - Accent6 3 2" xfId="104"/>
    <cellStyle name="Accent1" xfId="105"/>
    <cellStyle name="Accent1 2" xfId="106"/>
    <cellStyle name="Accent1 2 2" xfId="107"/>
    <cellStyle name="Accent1 3" xfId="108"/>
    <cellStyle name="Accent1 3 2" xfId="109"/>
    <cellStyle name="Accent2" xfId="110"/>
    <cellStyle name="Accent2 2" xfId="111"/>
    <cellStyle name="Accent2 2 2" xfId="112"/>
    <cellStyle name="Accent2 3" xfId="113"/>
    <cellStyle name="Accent2 3 2" xfId="114"/>
    <cellStyle name="Accent3" xfId="115"/>
    <cellStyle name="Accent3 2" xfId="116"/>
    <cellStyle name="Accent3 2 2" xfId="117"/>
    <cellStyle name="Accent3 3" xfId="118"/>
    <cellStyle name="Accent3 3 2" xfId="119"/>
    <cellStyle name="Accent4" xfId="120"/>
    <cellStyle name="Accent4 2" xfId="121"/>
    <cellStyle name="Accent4 2 2" xfId="122"/>
    <cellStyle name="Accent4 3" xfId="123"/>
    <cellStyle name="Accent4 3 2" xfId="124"/>
    <cellStyle name="Accent5" xfId="125"/>
    <cellStyle name="Accent5 2" xfId="126"/>
    <cellStyle name="Accent5 2 2" xfId="127"/>
    <cellStyle name="Accent5 3" xfId="128"/>
    <cellStyle name="Accent5 3 2" xfId="129"/>
    <cellStyle name="Accent6" xfId="130"/>
    <cellStyle name="Accent6 2" xfId="131"/>
    <cellStyle name="Accent6 2 2" xfId="132"/>
    <cellStyle name="Accent6 3" xfId="133"/>
    <cellStyle name="Accent6 3 2" xfId="134"/>
    <cellStyle name="Bad" xfId="135"/>
    <cellStyle name="Bad 2" xfId="136"/>
    <cellStyle name="Bad 2 2" xfId="137"/>
    <cellStyle name="Bad 3" xfId="138"/>
    <cellStyle name="Bad 3 2" xfId="139"/>
    <cellStyle name="Calculation" xfId="140"/>
    <cellStyle name="Calculation 2" xfId="141"/>
    <cellStyle name="Calculation 2 2" xfId="142"/>
    <cellStyle name="Calculation 3" xfId="143"/>
    <cellStyle name="Calculation 3 2" xfId="144"/>
    <cellStyle name="Check Cell" xfId="145"/>
    <cellStyle name="Check Cell 2" xfId="146"/>
    <cellStyle name="Check Cell 2 2" xfId="147"/>
    <cellStyle name="Check Cell 3" xfId="148"/>
    <cellStyle name="Check Cell 3 2" xfId="149"/>
    <cellStyle name="Comma" xfId="150"/>
    <cellStyle name="Comma [0]" xfId="151"/>
    <cellStyle name="Comma 2" xfId="152"/>
    <cellStyle name="Comma 2 2" xfId="153"/>
    <cellStyle name="Comma 2 3" xfId="154"/>
    <cellStyle name="Comma 2 4" xfId="155"/>
    <cellStyle name="Comma 3" xfId="156"/>
    <cellStyle name="Currency" xfId="157"/>
    <cellStyle name="Currency [0]" xfId="158"/>
    <cellStyle name="Explanatory Text" xfId="159"/>
    <cellStyle name="Explanatory Text 2" xfId="160"/>
    <cellStyle name="Explanatory Text 3" xfId="161"/>
    <cellStyle name="Followed Hyperlink" xfId="162"/>
    <cellStyle name="Good" xfId="163"/>
    <cellStyle name="Good 2" xfId="164"/>
    <cellStyle name="Good 2 2" xfId="165"/>
    <cellStyle name="Good 3" xfId="166"/>
    <cellStyle name="Good 3 2" xfId="167"/>
    <cellStyle name="Heading 1" xfId="168"/>
    <cellStyle name="Heading 1 2" xfId="169"/>
    <cellStyle name="Heading 1 3" xfId="170"/>
    <cellStyle name="Heading 2" xfId="171"/>
    <cellStyle name="Heading 2 2" xfId="172"/>
    <cellStyle name="Heading 2 3" xfId="173"/>
    <cellStyle name="Heading 3" xfId="174"/>
    <cellStyle name="Heading 3 2" xfId="175"/>
    <cellStyle name="Heading 3 3" xfId="176"/>
    <cellStyle name="Heading 4" xfId="177"/>
    <cellStyle name="Heading 4 2" xfId="178"/>
    <cellStyle name="Heading 4 3" xfId="179"/>
    <cellStyle name="Hyperlink" xfId="180"/>
    <cellStyle name="Input" xfId="181"/>
    <cellStyle name="Input 2" xfId="182"/>
    <cellStyle name="Input 2 2" xfId="183"/>
    <cellStyle name="Input 3" xfId="184"/>
    <cellStyle name="Input 3 2" xfId="185"/>
    <cellStyle name="Linked Cell" xfId="186"/>
    <cellStyle name="Linked Cell 2" xfId="187"/>
    <cellStyle name="Linked Cell 3" xfId="188"/>
    <cellStyle name="Neutral" xfId="189"/>
    <cellStyle name="Neutral 2" xfId="190"/>
    <cellStyle name="Neutral 2 2" xfId="191"/>
    <cellStyle name="Neutral 3" xfId="192"/>
    <cellStyle name="Neutral 3 2" xfId="193"/>
    <cellStyle name="Normal 10" xfId="194"/>
    <cellStyle name="Normal 10 10" xfId="195"/>
    <cellStyle name="Normal 10 2" xfId="196"/>
    <cellStyle name="Normal 10 3" xfId="197"/>
    <cellStyle name="Normal 10 4" xfId="198"/>
    <cellStyle name="Normal 10 5" xfId="199"/>
    <cellStyle name="Normal 10 6" xfId="200"/>
    <cellStyle name="Normal 10 7" xfId="201"/>
    <cellStyle name="Normal 10 8" xfId="202"/>
    <cellStyle name="Normal 10 9" xfId="203"/>
    <cellStyle name="Normal 11" xfId="204"/>
    <cellStyle name="Normal 11 2" xfId="205"/>
    <cellStyle name="Normal 11 3" xfId="206"/>
    <cellStyle name="Normal 11 4" xfId="207"/>
    <cellStyle name="Normal 12" xfId="208"/>
    <cellStyle name="Normal 12 2" xfId="209"/>
    <cellStyle name="Normal 13" xfId="210"/>
    <cellStyle name="Normal 13 2" xfId="211"/>
    <cellStyle name="Normal 13 3" xfId="212"/>
    <cellStyle name="Normal 13 4" xfId="213"/>
    <cellStyle name="Normal 13 5" xfId="214"/>
    <cellStyle name="Normal 14" xfId="215"/>
    <cellStyle name="Normal 14 2" xfId="216"/>
    <cellStyle name="Normal 14 3" xfId="217"/>
    <cellStyle name="Normal 15" xfId="218"/>
    <cellStyle name="Normal 16" xfId="219"/>
    <cellStyle name="Normal 17" xfId="220"/>
    <cellStyle name="Normal 18" xfId="221"/>
    <cellStyle name="Normal 19" xfId="222"/>
    <cellStyle name="Normal 2" xfId="223"/>
    <cellStyle name="Normal 2 2" xfId="224"/>
    <cellStyle name="Normal 2 2 2" xfId="225"/>
    <cellStyle name="Normal 2 2 2 2" xfId="226"/>
    <cellStyle name="Normal 2 2 2_01" xfId="227"/>
    <cellStyle name="Normal 2 3" xfId="228"/>
    <cellStyle name="Normal 2_01" xfId="229"/>
    <cellStyle name="Normal 20" xfId="230"/>
    <cellStyle name="Normal 21" xfId="231"/>
    <cellStyle name="Normal 22" xfId="232"/>
    <cellStyle name="Normal 23" xfId="233"/>
    <cellStyle name="Normal 24" xfId="234"/>
    <cellStyle name="Normal 25" xfId="235"/>
    <cellStyle name="Normal 26" xfId="236"/>
    <cellStyle name="Normal 27" xfId="237"/>
    <cellStyle name="Normal 28" xfId="238"/>
    <cellStyle name="Normal 29" xfId="239"/>
    <cellStyle name="Normal 3" xfId="240"/>
    <cellStyle name="Normal 3 2" xfId="241"/>
    <cellStyle name="Normal 3_01" xfId="242"/>
    <cellStyle name="Normal 30" xfId="243"/>
    <cellStyle name="Normal 31" xfId="244"/>
    <cellStyle name="Normal 32" xfId="245"/>
    <cellStyle name="Normal 33" xfId="246"/>
    <cellStyle name="Normal 34" xfId="247"/>
    <cellStyle name="Normal 35" xfId="248"/>
    <cellStyle name="Normal 36" xfId="249"/>
    <cellStyle name="Normal 37" xfId="250"/>
    <cellStyle name="Normal 38" xfId="251"/>
    <cellStyle name="Normal 39" xfId="252"/>
    <cellStyle name="Normal 4" xfId="253"/>
    <cellStyle name="Normal 4 2" xfId="254"/>
    <cellStyle name="Normal 4_01" xfId="255"/>
    <cellStyle name="Normal 40" xfId="256"/>
    <cellStyle name="Normal 41" xfId="257"/>
    <cellStyle name="Normal 42" xfId="258"/>
    <cellStyle name="Normal 43" xfId="259"/>
    <cellStyle name="Normal 44" xfId="260"/>
    <cellStyle name="Normal 45" xfId="261"/>
    <cellStyle name="Normal 46" xfId="262"/>
    <cellStyle name="Normal 47" xfId="263"/>
    <cellStyle name="Normal 48" xfId="264"/>
    <cellStyle name="Normal 49" xfId="265"/>
    <cellStyle name="Normal 5" xfId="266"/>
    <cellStyle name="Normal 5 10" xfId="267"/>
    <cellStyle name="Normal 5 11" xfId="268"/>
    <cellStyle name="Normal 5 12" xfId="269"/>
    <cellStyle name="Normal 5 13" xfId="270"/>
    <cellStyle name="Normal 5 14" xfId="271"/>
    <cellStyle name="Normal 5 15" xfId="272"/>
    <cellStyle name="Normal 5 16" xfId="273"/>
    <cellStyle name="Normal 5 17" xfId="274"/>
    <cellStyle name="Normal 5 18" xfId="275"/>
    <cellStyle name="Normal 5 19" xfId="276"/>
    <cellStyle name="Normal 5 2" xfId="277"/>
    <cellStyle name="Normal 5 20" xfId="278"/>
    <cellStyle name="Normal 5 21" xfId="279"/>
    <cellStyle name="Normal 5 3" xfId="280"/>
    <cellStyle name="Normal 5 4" xfId="281"/>
    <cellStyle name="Normal 5 5" xfId="282"/>
    <cellStyle name="Normal 5 6" xfId="283"/>
    <cellStyle name="Normal 5 7" xfId="284"/>
    <cellStyle name="Normal 5 8" xfId="285"/>
    <cellStyle name="Normal 5 9" xfId="286"/>
    <cellStyle name="Normal 50" xfId="287"/>
    <cellStyle name="Normal 6" xfId="288"/>
    <cellStyle name="Normal 6 10" xfId="289"/>
    <cellStyle name="Normal 6 11" xfId="290"/>
    <cellStyle name="Normal 6 12" xfId="291"/>
    <cellStyle name="Normal 6 13" xfId="292"/>
    <cellStyle name="Normal 6 14" xfId="293"/>
    <cellStyle name="Normal 6 15" xfId="294"/>
    <cellStyle name="Normal 6 16" xfId="295"/>
    <cellStyle name="Normal 6 17" xfId="296"/>
    <cellStyle name="Normal 6 18" xfId="297"/>
    <cellStyle name="Normal 6 2" xfId="298"/>
    <cellStyle name="Normal 6 3" xfId="299"/>
    <cellStyle name="Normal 6 4" xfId="300"/>
    <cellStyle name="Normal 6 5" xfId="301"/>
    <cellStyle name="Normal 6 6" xfId="302"/>
    <cellStyle name="Normal 6 7" xfId="303"/>
    <cellStyle name="Normal 6 8" xfId="304"/>
    <cellStyle name="Normal 6 9" xfId="305"/>
    <cellStyle name="Normal 7" xfId="306"/>
    <cellStyle name="Normal 7 10" xfId="307"/>
    <cellStyle name="Normal 7 11" xfId="308"/>
    <cellStyle name="Normal 7 12" xfId="309"/>
    <cellStyle name="Normal 7 13" xfId="310"/>
    <cellStyle name="Normal 7 14" xfId="311"/>
    <cellStyle name="Normal 7 15" xfId="312"/>
    <cellStyle name="Normal 7 16" xfId="313"/>
    <cellStyle name="Normal 7 2" xfId="314"/>
    <cellStyle name="Normal 7 3" xfId="315"/>
    <cellStyle name="Normal 7 4" xfId="316"/>
    <cellStyle name="Normal 7 5" xfId="317"/>
    <cellStyle name="Normal 7 6" xfId="318"/>
    <cellStyle name="Normal 7 7" xfId="319"/>
    <cellStyle name="Normal 7 8" xfId="320"/>
    <cellStyle name="Normal 7 9" xfId="321"/>
    <cellStyle name="Normal 8" xfId="322"/>
    <cellStyle name="Normal 8 10" xfId="323"/>
    <cellStyle name="Normal 8 11" xfId="324"/>
    <cellStyle name="Normal 8 12" xfId="325"/>
    <cellStyle name="Normal 8 13" xfId="326"/>
    <cellStyle name="Normal 8 14" xfId="327"/>
    <cellStyle name="Normal 8 2" xfId="328"/>
    <cellStyle name="Normal 8 3" xfId="329"/>
    <cellStyle name="Normal 8 4" xfId="330"/>
    <cellStyle name="Normal 8 5" xfId="331"/>
    <cellStyle name="Normal 8 6" xfId="332"/>
    <cellStyle name="Normal 8 7" xfId="333"/>
    <cellStyle name="Normal 8 8" xfId="334"/>
    <cellStyle name="Normal 8 9" xfId="335"/>
    <cellStyle name="Normal 9" xfId="336"/>
    <cellStyle name="Normal 9 10" xfId="337"/>
    <cellStyle name="Normal 9 11" xfId="338"/>
    <cellStyle name="Normal 9 12" xfId="339"/>
    <cellStyle name="Normal 9 2" xfId="340"/>
    <cellStyle name="Normal 9 3" xfId="341"/>
    <cellStyle name="Normal 9 4" xfId="342"/>
    <cellStyle name="Normal 9 5" xfId="343"/>
    <cellStyle name="Normal 9 6" xfId="344"/>
    <cellStyle name="Normal 9 7" xfId="345"/>
    <cellStyle name="Normal 9 8" xfId="346"/>
    <cellStyle name="Normal 9 9" xfId="347"/>
    <cellStyle name="Normal_1. (Goc) THONG KE TT01 Toàn tỉnh Hoa Binh 6 tháng 2013" xfId="348"/>
    <cellStyle name="Normal_1. (Goc) THONG KE TT01 Toàn tỉnh Hoa Binh 6 tháng 2013 2" xfId="349"/>
    <cellStyle name="Normal_19 bieu m nhapcong thuc da sao 11 don vi " xfId="350"/>
    <cellStyle name="Normal_Bieu 8 - Bieu 19 toan tinh" xfId="351"/>
    <cellStyle name="Normal_Bieu mau TK tu 11 den 19 (ban phat hanh)" xfId="352"/>
    <cellStyle name="Normal_Sheet1" xfId="353"/>
    <cellStyle name="Normal_Sheet1_07" xfId="354"/>
    <cellStyle name="Normal_Sheet2" xfId="355"/>
    <cellStyle name="Normal_Sheet3" xfId="356"/>
    <cellStyle name="Note" xfId="357"/>
    <cellStyle name="Note 2" xfId="358"/>
    <cellStyle name="Note 2 2" xfId="359"/>
    <cellStyle name="Note 3" xfId="360"/>
    <cellStyle name="Note 3 2" xfId="361"/>
    <cellStyle name="Output" xfId="362"/>
    <cellStyle name="Output 2" xfId="363"/>
    <cellStyle name="Output 2 2" xfId="364"/>
    <cellStyle name="Output 3" xfId="365"/>
    <cellStyle name="Output 3 2" xfId="366"/>
    <cellStyle name="Percent" xfId="367"/>
    <cellStyle name="Percent 10" xfId="368"/>
    <cellStyle name="Percent 11" xfId="369"/>
    <cellStyle name="Percent 13" xfId="370"/>
    <cellStyle name="Percent 14" xfId="371"/>
    <cellStyle name="Percent 2" xfId="372"/>
    <cellStyle name="Percent 2 2" xfId="373"/>
    <cellStyle name="Percent 2 2 2" xfId="374"/>
    <cellStyle name="Percent 2 2 2 2" xfId="375"/>
    <cellStyle name="Percent 2 3" xfId="376"/>
    <cellStyle name="Percent 3" xfId="377"/>
    <cellStyle name="Percent 3 2" xfId="378"/>
    <cellStyle name="Percent 4" xfId="379"/>
    <cellStyle name="Title" xfId="380"/>
    <cellStyle name="Title 2" xfId="381"/>
    <cellStyle name="Title 3" xfId="382"/>
    <cellStyle name="Total" xfId="383"/>
    <cellStyle name="Total 2" xfId="384"/>
    <cellStyle name="Total 3" xfId="385"/>
    <cellStyle name="Warning Text" xfId="386"/>
    <cellStyle name="Warning Text 2" xfId="387"/>
    <cellStyle name="Warning Text 3" xfId="38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externalLink" Target="externalLinks/externalLink8.xml" /><Relationship Id="rId2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971675" y="3333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85725" cy="247650"/>
    <xdr:sp fLocksText="0">
      <xdr:nvSpPr>
        <xdr:cNvPr id="1"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1</xdr:row>
      <xdr:rowOff>0</xdr:rowOff>
    </xdr:from>
    <xdr:ext cx="85725" cy="247650"/>
    <xdr:sp fLocksText="0">
      <xdr:nvSpPr>
        <xdr:cNvPr id="2"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94310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94310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3" name="Text Box 1"/>
        <xdr:cNvSpPr txBox="1">
          <a:spLocks noChangeArrowheads="1"/>
        </xdr:cNvSpPr>
      </xdr:nvSpPr>
      <xdr:spPr>
        <a:xfrm>
          <a:off x="194310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4" name="Text Box 1"/>
        <xdr:cNvSpPr txBox="1">
          <a:spLocks noChangeArrowheads="1"/>
        </xdr:cNvSpPr>
      </xdr:nvSpPr>
      <xdr:spPr>
        <a:xfrm>
          <a:off x="194310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57175"/>
    <xdr:sp fLocksText="0">
      <xdr:nvSpPr>
        <xdr:cNvPr id="1" name="Text Box 1"/>
        <xdr:cNvSpPr txBox="1">
          <a:spLocks noChangeArrowheads="1"/>
        </xdr:cNvSpPr>
      </xdr:nvSpPr>
      <xdr:spPr>
        <a:xfrm>
          <a:off x="1666875" y="257175"/>
          <a:ext cx="85725"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57175"/>
    <xdr:sp fLocksText="0">
      <xdr:nvSpPr>
        <xdr:cNvPr id="2" name="Text Box 1"/>
        <xdr:cNvSpPr txBox="1">
          <a:spLocks noChangeArrowheads="1"/>
        </xdr:cNvSpPr>
      </xdr:nvSpPr>
      <xdr:spPr>
        <a:xfrm>
          <a:off x="1666875" y="257175"/>
          <a:ext cx="85725"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57175"/>
    <xdr:sp fLocksText="0">
      <xdr:nvSpPr>
        <xdr:cNvPr id="3" name="Text Box 1"/>
        <xdr:cNvSpPr txBox="1">
          <a:spLocks noChangeArrowheads="1"/>
        </xdr:cNvSpPr>
      </xdr:nvSpPr>
      <xdr:spPr>
        <a:xfrm>
          <a:off x="1666875" y="257175"/>
          <a:ext cx="85725"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57175"/>
    <xdr:sp fLocksText="0">
      <xdr:nvSpPr>
        <xdr:cNvPr id="4" name="Text Box 1"/>
        <xdr:cNvSpPr txBox="1">
          <a:spLocks noChangeArrowheads="1"/>
        </xdr:cNvSpPr>
      </xdr:nvSpPr>
      <xdr:spPr>
        <a:xfrm>
          <a:off x="1666875" y="257175"/>
          <a:ext cx="85725"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NAM%202014\BC%20TONG%20HOP\BC%20TONG%20HOP%20DI\gui%20huyen\trien%20khai%20bao%20cao%20quoc%20hoi\Bi&#7875;u%20m&#7851;u%20Ph&#7909;%20l&#7909;c%20v&#7873;%20vi&#7879;cTHA%20li&#234;n%20quan%20&#273;&#7871;n%20t&#237;n%20d&#7909;ng%20ng&#226;n%20h&#224;n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nsn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15%20bieu%20Phu%20luc%20cuong%20ch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BCTK%20BIEU%201-%20BIEU%20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Bieu%201%20-%20Bieu%207%20toan%20tinh.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BAO%20CAO\NAM%202015\BC%20THONG%20KE%202015\THONG%20KE%202015%20DI\01%20THANG%202015%20chua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BAO%20CAO\NAM%202015\BC%20THONG%20KE%202015\THONG%20KE%202015%20DI\03%20THANG%20201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Users\hp\Desktop\12%20th&#225;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1"/>
      <sheetName val="PL2"/>
      <sheetName val="PL3"/>
      <sheetName val="PL4"/>
      <sheetName val="PL5"/>
      <sheetName val="PL6"/>
      <sheetName val="PL7"/>
      <sheetName val="PL8"/>
      <sheetName val="PL9"/>
      <sheetName val="PL10"/>
      <sheetName val="PL11"/>
      <sheetName val="PL12"/>
      <sheetName val="PL13"/>
      <sheetName val="PL14"/>
      <sheetName val="PL15"/>
      <sheetName val="kiem tra du lieu"/>
    </sheetNames>
    <sheetDataSet>
      <sheetData sheetId="15">
        <row r="6">
          <cell r="B6">
            <v>34</v>
          </cell>
        </row>
        <row r="7">
          <cell r="B7">
            <v>0</v>
          </cell>
        </row>
        <row r="8">
          <cell r="B8">
            <v>4</v>
          </cell>
        </row>
        <row r="9">
          <cell r="B9">
            <v>1</v>
          </cell>
        </row>
        <row r="10">
          <cell r="B10">
            <v>11</v>
          </cell>
        </row>
        <row r="11">
          <cell r="B11">
            <v>0</v>
          </cell>
        </row>
        <row r="12">
          <cell r="B12">
            <v>2</v>
          </cell>
        </row>
        <row r="13">
          <cell r="B13">
            <v>1</v>
          </cell>
        </row>
        <row r="14">
          <cell r="B14">
            <v>1</v>
          </cell>
        </row>
        <row r="15">
          <cell r="B15">
            <v>1</v>
          </cell>
        </row>
        <row r="16">
          <cell r="B16">
            <v>10</v>
          </cell>
        </row>
        <row r="17">
          <cell r="B17">
            <v>2</v>
          </cell>
        </row>
        <row r="18">
          <cell r="B18">
            <v>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20">
          <cell r="K20">
            <v>13066</v>
          </cell>
        </row>
        <row r="30">
          <cell r="K30">
            <v>47300</v>
          </cell>
        </row>
        <row r="41">
          <cell r="K41">
            <v>87159</v>
          </cell>
        </row>
        <row r="51">
          <cell r="K51">
            <v>0</v>
          </cell>
        </row>
        <row r="74">
          <cell r="K74">
            <v>0</v>
          </cell>
        </row>
      </sheetData>
      <sheetData sheetId="1">
        <row r="20">
          <cell r="K20">
            <v>1</v>
          </cell>
        </row>
        <row r="30">
          <cell r="K30">
            <v>5</v>
          </cell>
        </row>
        <row r="52">
          <cell r="K52">
            <v>0</v>
          </cell>
        </row>
        <row r="75">
          <cell r="K75">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37">
          <cell r="K37">
            <v>4840</v>
          </cell>
        </row>
        <row r="55">
          <cell r="K55">
            <v>7479</v>
          </cell>
        </row>
        <row r="60">
          <cell r="K60">
            <v>12380</v>
          </cell>
        </row>
        <row r="65">
          <cell r="K65">
            <v>22507</v>
          </cell>
        </row>
        <row r="69">
          <cell r="K69">
            <v>3326</v>
          </cell>
        </row>
        <row r="80">
          <cell r="K80">
            <v>4300</v>
          </cell>
        </row>
        <row r="85">
          <cell r="K85">
            <v>18249</v>
          </cell>
        </row>
      </sheetData>
      <sheetData sheetId="1">
        <row r="39">
          <cell r="K39">
            <v>1</v>
          </cell>
        </row>
        <row r="46">
          <cell r="K46">
            <v>8</v>
          </cell>
        </row>
        <row r="64">
          <cell r="K64">
            <v>8</v>
          </cell>
        </row>
        <row r="71">
          <cell r="K71">
            <v>5</v>
          </cell>
        </row>
        <row r="78">
          <cell r="K78">
            <v>4</v>
          </cell>
        </row>
        <row r="84">
          <cell r="K84">
            <v>2</v>
          </cell>
        </row>
        <row r="99">
          <cell r="K99">
            <v>0</v>
          </cell>
        </row>
        <row r="106">
          <cell r="K106">
            <v>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10 thang 2014"/>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9">
        <row r="12">
          <cell r="F12">
            <v>19175622.191999998</v>
          </cell>
          <cell r="H12">
            <v>273128</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2 thang 2015"/>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8">
        <row r="12">
          <cell r="C12">
            <v>1489</v>
          </cell>
          <cell r="F12">
            <v>1112</v>
          </cell>
          <cell r="H12">
            <v>748</v>
          </cell>
          <cell r="I12">
            <v>1</v>
          </cell>
          <cell r="K12">
            <v>0</v>
          </cell>
          <cell r="R12">
            <v>719</v>
          </cell>
        </row>
      </sheetData>
      <sheetData sheetId="19">
        <row r="12">
          <cell r="C12">
            <v>54227822.442</v>
          </cell>
          <cell r="H12">
            <v>2212774.5</v>
          </cell>
          <cell r="I12">
            <v>4952</v>
          </cell>
          <cell r="K12">
            <v>0</v>
          </cell>
          <cell r="R12">
            <v>48126810.362</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ua  mau an tuyen khong ro 9"/>
      <sheetName val="Mãu BC mien giam 8"/>
      <sheetName val="Mau an tuyen khong ro 9"/>
      <sheetName val="Mau cuong che 10"/>
      <sheetName val="Co cau bien che Mau 13"/>
      <sheetName val="Báo cáo chất lượng CB Mẫu 14"/>
      <sheetName val="Mau giam sat  15"/>
      <sheetName val="Mãu báo cáo Kiểm sát 16"/>
      <sheetName val="Bao cao khang nghi 17"/>
      <sheetName val="Bao cao ve Boi thuong NN 18"/>
      <sheetName val="bieu lay so lieu bc viet"/>
      <sheetName val="Thong tin"/>
      <sheetName val="06"/>
      <sheetName val="07"/>
    </sheetNames>
    <sheetDataSet>
      <sheetData sheetId="11">
        <row r="4">
          <cell r="B4" t="str">
            <v>CTHADS Hải Phòng</v>
          </cell>
        </row>
        <row r="7">
          <cell r="B7" t="str">
            <v>
PHÓ CỤC TRƯỞNG</v>
          </cell>
        </row>
        <row r="8">
          <cell r="B8" t="str">
            <v>Hải Phòng, ngày 04 tháng 10 năm 2017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1" customWidth="1"/>
    <col min="2" max="2" width="26.00390625" style="1" customWidth="1"/>
    <col min="3" max="3" width="16.625" style="1" customWidth="1"/>
    <col min="4" max="4" width="20.25390625" style="1" customWidth="1"/>
    <col min="5" max="5" width="12.625" style="1" customWidth="1"/>
    <col min="6" max="6" width="15.25390625" style="1" customWidth="1"/>
    <col min="7" max="7" width="12.375" style="1" customWidth="1"/>
    <col min="8" max="8" width="15.00390625" style="1" customWidth="1"/>
    <col min="9" max="16384" width="9.00390625" style="1" customWidth="1"/>
  </cols>
  <sheetData>
    <row r="1" spans="1:8" ht="19.5" customHeight="1">
      <c r="A1" s="596" t="s">
        <v>26</v>
      </c>
      <c r="B1" s="596"/>
      <c r="C1" s="600" t="s">
        <v>72</v>
      </c>
      <c r="D1" s="600"/>
      <c r="E1" s="600"/>
      <c r="F1" s="597" t="s">
        <v>68</v>
      </c>
      <c r="G1" s="597"/>
      <c r="H1" s="597"/>
    </row>
    <row r="2" spans="1:8" ht="33.75" customHeight="1">
      <c r="A2" s="598" t="s">
        <v>75</v>
      </c>
      <c r="B2" s="598"/>
      <c r="C2" s="600"/>
      <c r="D2" s="600"/>
      <c r="E2" s="600"/>
      <c r="F2" s="599" t="s">
        <v>69</v>
      </c>
      <c r="G2" s="599"/>
      <c r="H2" s="599"/>
    </row>
    <row r="3" spans="1:8" ht="19.5" customHeight="1">
      <c r="A3" s="6" t="s">
        <v>63</v>
      </c>
      <c r="B3" s="6"/>
      <c r="C3" s="24"/>
      <c r="D3" s="24"/>
      <c r="E3" s="24"/>
      <c r="F3" s="599" t="s">
        <v>70</v>
      </c>
      <c r="G3" s="599"/>
      <c r="H3" s="599"/>
    </row>
    <row r="4" spans="1:8" s="7" customFormat="1" ht="19.5" customHeight="1">
      <c r="A4" s="6"/>
      <c r="B4" s="6"/>
      <c r="D4" s="8"/>
      <c r="F4" s="9" t="s">
        <v>71</v>
      </c>
      <c r="G4" s="9"/>
      <c r="H4" s="9"/>
    </row>
    <row r="5" spans="1:8" s="23" customFormat="1" ht="36" customHeight="1">
      <c r="A5" s="578" t="s">
        <v>55</v>
      </c>
      <c r="B5" s="579"/>
      <c r="C5" s="582" t="s">
        <v>66</v>
      </c>
      <c r="D5" s="583"/>
      <c r="E5" s="584" t="s">
        <v>65</v>
      </c>
      <c r="F5" s="584"/>
      <c r="G5" s="584"/>
      <c r="H5" s="585"/>
    </row>
    <row r="6" spans="1:8" s="23" customFormat="1" ht="20.25" customHeight="1">
      <c r="A6" s="580"/>
      <c r="B6" s="581"/>
      <c r="C6" s="586" t="s">
        <v>3</v>
      </c>
      <c r="D6" s="586" t="s">
        <v>73</v>
      </c>
      <c r="E6" s="588" t="s">
        <v>67</v>
      </c>
      <c r="F6" s="585"/>
      <c r="G6" s="588" t="s">
        <v>74</v>
      </c>
      <c r="H6" s="585"/>
    </row>
    <row r="7" spans="1:8" s="23" customFormat="1" ht="52.5" customHeight="1">
      <c r="A7" s="580"/>
      <c r="B7" s="581"/>
      <c r="C7" s="587"/>
      <c r="D7" s="587"/>
      <c r="E7" s="5" t="s">
        <v>3</v>
      </c>
      <c r="F7" s="5" t="s">
        <v>9</v>
      </c>
      <c r="G7" s="5" t="s">
        <v>3</v>
      </c>
      <c r="H7" s="5" t="s">
        <v>9</v>
      </c>
    </row>
    <row r="8" spans="1:8" ht="15" customHeight="1">
      <c r="A8" s="590" t="s">
        <v>6</v>
      </c>
      <c r="B8" s="591"/>
      <c r="C8" s="10">
        <v>1</v>
      </c>
      <c r="D8" s="10" t="s">
        <v>44</v>
      </c>
      <c r="E8" s="10" t="s">
        <v>47</v>
      </c>
      <c r="F8" s="10" t="s">
        <v>56</v>
      </c>
      <c r="G8" s="10" t="s">
        <v>57</v>
      </c>
      <c r="H8" s="10" t="s">
        <v>58</v>
      </c>
    </row>
    <row r="9" spans="1:8" ht="26.25" customHeight="1">
      <c r="A9" s="592" t="s">
        <v>33</v>
      </c>
      <c r="B9" s="593"/>
      <c r="C9" s="10"/>
      <c r="D9" s="10"/>
      <c r="E9" s="10"/>
      <c r="F9" s="10"/>
      <c r="G9" s="10"/>
      <c r="H9" s="10"/>
    </row>
    <row r="10" spans="1:8" ht="24.75" customHeight="1">
      <c r="A10" s="11" t="s">
        <v>0</v>
      </c>
      <c r="B10" s="12" t="s">
        <v>10</v>
      </c>
      <c r="C10" s="4"/>
      <c r="D10" s="13"/>
      <c r="E10" s="13"/>
      <c r="F10" s="13"/>
      <c r="G10" s="13"/>
      <c r="H10" s="13"/>
    </row>
    <row r="11" spans="1:8" ht="24.75" customHeight="1">
      <c r="A11" s="14" t="s">
        <v>1</v>
      </c>
      <c r="B11" s="15" t="s">
        <v>11</v>
      </c>
      <c r="C11" s="4"/>
      <c r="D11" s="13"/>
      <c r="E11" s="13"/>
      <c r="F11" s="13"/>
      <c r="G11" s="13"/>
      <c r="H11" s="13"/>
    </row>
    <row r="12" spans="1:8" ht="24.75" customHeight="1">
      <c r="A12" s="16" t="s">
        <v>43</v>
      </c>
      <c r="B12" s="4" t="s">
        <v>12</v>
      </c>
      <c r="C12" s="4"/>
      <c r="D12" s="13"/>
      <c r="E12" s="13"/>
      <c r="F12" s="13"/>
      <c r="G12" s="13"/>
      <c r="H12" s="13"/>
    </row>
    <row r="13" spans="1:8" ht="24.75" customHeight="1">
      <c r="A13" s="16" t="s">
        <v>44</v>
      </c>
      <c r="B13" s="4" t="s">
        <v>12</v>
      </c>
      <c r="C13" s="4"/>
      <c r="D13" s="13"/>
      <c r="E13" s="13"/>
      <c r="F13" s="13"/>
      <c r="G13" s="13"/>
      <c r="H13" s="13"/>
    </row>
    <row r="14" spans="1:8" ht="24.75" customHeight="1">
      <c r="A14" s="16" t="s">
        <v>47</v>
      </c>
      <c r="B14" s="4" t="s">
        <v>12</v>
      </c>
      <c r="C14" s="4"/>
      <c r="D14" s="13"/>
      <c r="E14" s="13"/>
      <c r="F14" s="13"/>
      <c r="G14" s="13"/>
      <c r="H14" s="13"/>
    </row>
    <row r="15" spans="1:8" ht="24.75" customHeight="1">
      <c r="A15" s="16" t="s">
        <v>18</v>
      </c>
      <c r="B15" s="25" t="s">
        <v>18</v>
      </c>
      <c r="C15" s="17"/>
      <c r="D15" s="18"/>
      <c r="E15" s="18"/>
      <c r="F15" s="18"/>
      <c r="G15" s="18"/>
      <c r="H15" s="18"/>
    </row>
    <row r="16" spans="2:8" ht="16.5" customHeight="1">
      <c r="B16" s="594" t="s">
        <v>54</v>
      </c>
      <c r="C16" s="594"/>
      <c r="D16" s="26"/>
      <c r="E16" s="575" t="s">
        <v>19</v>
      </c>
      <c r="F16" s="575"/>
      <c r="G16" s="575"/>
      <c r="H16" s="575"/>
    </row>
    <row r="17" spans="2:8" ht="15.75" customHeight="1">
      <c r="B17" s="594"/>
      <c r="C17" s="594"/>
      <c r="D17" s="26"/>
      <c r="E17" s="576" t="s">
        <v>38</v>
      </c>
      <c r="F17" s="576"/>
      <c r="G17" s="576"/>
      <c r="H17" s="576"/>
    </row>
    <row r="18" spans="2:8" s="27" customFormat="1" ht="15.75" customHeight="1">
      <c r="B18" s="594"/>
      <c r="C18" s="594"/>
      <c r="D18" s="28"/>
      <c r="E18" s="577" t="s">
        <v>53</v>
      </c>
      <c r="F18" s="577"/>
      <c r="G18" s="577"/>
      <c r="H18" s="577"/>
    </row>
    <row r="20" ht="15">
      <c r="B20" s="19"/>
    </row>
    <row r="22" ht="15.75" hidden="1">
      <c r="A22" s="20" t="s">
        <v>41</v>
      </c>
    </row>
    <row r="23" spans="1:3" ht="15" hidden="1">
      <c r="A23" s="21"/>
      <c r="B23" s="595" t="s">
        <v>48</v>
      </c>
      <c r="C23" s="595"/>
    </row>
    <row r="24" spans="1:8" ht="15.75" customHeight="1" hidden="1">
      <c r="A24" s="22" t="s">
        <v>25</v>
      </c>
      <c r="B24" s="589" t="s">
        <v>51</v>
      </c>
      <c r="C24" s="589"/>
      <c r="D24" s="22"/>
      <c r="E24" s="22"/>
      <c r="F24" s="22"/>
      <c r="G24" s="22"/>
      <c r="H24" s="22"/>
    </row>
    <row r="25" spans="1:8" ht="15" customHeight="1" hidden="1">
      <c r="A25" s="22"/>
      <c r="B25" s="589" t="s">
        <v>52</v>
      </c>
      <c r="C25" s="589"/>
      <c r="D25" s="589"/>
      <c r="E25" s="22"/>
      <c r="F25" s="22"/>
      <c r="G25" s="22"/>
      <c r="H25" s="22"/>
    </row>
    <row r="26" spans="2:3" ht="15">
      <c r="B26" s="23"/>
      <c r="C26" s="23"/>
    </row>
  </sheetData>
  <sheetProtection/>
  <mergeCells count="22">
    <mergeCell ref="A1:B1"/>
    <mergeCell ref="F1:H1"/>
    <mergeCell ref="A2:B2"/>
    <mergeCell ref="F2:H2"/>
    <mergeCell ref="F3:H3"/>
    <mergeCell ref="G6:H6"/>
    <mergeCell ref="C1:E2"/>
    <mergeCell ref="C6:C7"/>
    <mergeCell ref="B24:C24"/>
    <mergeCell ref="B25:D25"/>
    <mergeCell ref="A8:B8"/>
    <mergeCell ref="A9:B9"/>
    <mergeCell ref="B16:C18"/>
    <mergeCell ref="B23:C23"/>
    <mergeCell ref="E16:H16"/>
    <mergeCell ref="E17:H17"/>
    <mergeCell ref="E18:H18"/>
    <mergeCell ref="A5:B7"/>
    <mergeCell ref="C5:D5"/>
    <mergeCell ref="E5:H5"/>
    <mergeCell ref="D6:D7"/>
    <mergeCell ref="E6:F6"/>
  </mergeCells>
  <printOptions/>
  <pageMargins left="0.75" right="0.5" top="0.75" bottom="0.5"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63"/>
  </sheetPr>
  <dimension ref="A1:AR42"/>
  <sheetViews>
    <sheetView zoomScalePageLayoutView="0" workbookViewId="0" topLeftCell="A1">
      <selection activeCell="D4" sqref="D4:I4"/>
    </sheetView>
  </sheetViews>
  <sheetFormatPr defaultColWidth="8.00390625" defaultRowHeight="15.75"/>
  <cols>
    <col min="1" max="1" width="3.75390625" style="335" customWidth="1"/>
    <col min="2" max="2" width="23.625" style="323" customWidth="1"/>
    <col min="3" max="3" width="9.25390625" style="323" customWidth="1"/>
    <col min="4" max="4" width="15.375" style="323" customWidth="1"/>
    <col min="5" max="5" width="8.375" style="323" customWidth="1"/>
    <col min="6" max="6" width="10.75390625" style="323" customWidth="1"/>
    <col min="7" max="7" width="8.25390625" style="323" customWidth="1"/>
    <col min="8" max="8" width="9.875" style="323" customWidth="1"/>
    <col min="9" max="9" width="8.00390625" style="323" customWidth="1"/>
    <col min="10" max="10" width="12.25390625" style="323" customWidth="1"/>
    <col min="11" max="11" width="9.25390625" style="323" customWidth="1"/>
    <col min="12" max="12" width="11.50390625" style="323" customWidth="1"/>
    <col min="13" max="28" width="8.00390625" style="323" customWidth="1"/>
    <col min="29" max="29" width="8.375" style="323" customWidth="1"/>
    <col min="30" max="30" width="8.00390625" style="323" customWidth="1"/>
    <col min="31" max="31" width="11.25390625" style="323" customWidth="1"/>
    <col min="32" max="32" width="13.50390625" style="323" customWidth="1"/>
    <col min="33" max="16384" width="8.00390625" style="323" customWidth="1"/>
  </cols>
  <sheetData>
    <row r="1" spans="1:12" ht="20.25" customHeight="1">
      <c r="A1" s="760" t="s">
        <v>224</v>
      </c>
      <c r="B1" s="760"/>
      <c r="C1" s="760"/>
      <c r="D1" s="763" t="s">
        <v>340</v>
      </c>
      <c r="E1" s="763"/>
      <c r="F1" s="763"/>
      <c r="G1" s="763"/>
      <c r="H1" s="763"/>
      <c r="I1" s="763"/>
      <c r="J1" s="191" t="s">
        <v>341</v>
      </c>
      <c r="K1" s="322"/>
      <c r="L1" s="322"/>
    </row>
    <row r="2" spans="1:12" ht="18.75" customHeight="1">
      <c r="A2" s="761" t="s">
        <v>299</v>
      </c>
      <c r="B2" s="761"/>
      <c r="C2" s="761"/>
      <c r="D2" s="855" t="s">
        <v>225</v>
      </c>
      <c r="E2" s="855"/>
      <c r="F2" s="855"/>
      <c r="G2" s="855"/>
      <c r="H2" s="855"/>
      <c r="I2" s="855"/>
      <c r="J2" s="760" t="s">
        <v>342</v>
      </c>
      <c r="K2" s="760"/>
      <c r="L2" s="760"/>
    </row>
    <row r="3" spans="1:12" ht="17.25">
      <c r="A3" s="761" t="s">
        <v>251</v>
      </c>
      <c r="B3" s="761"/>
      <c r="C3" s="761"/>
      <c r="D3" s="856" t="s">
        <v>343</v>
      </c>
      <c r="E3" s="857"/>
      <c r="F3" s="857"/>
      <c r="G3" s="857"/>
      <c r="H3" s="857"/>
      <c r="I3" s="857"/>
      <c r="J3" s="194" t="s">
        <v>359</v>
      </c>
      <c r="K3" s="194"/>
      <c r="L3" s="194"/>
    </row>
    <row r="4" spans="1:12" ht="15.75">
      <c r="A4" s="859" t="s">
        <v>344</v>
      </c>
      <c r="B4" s="859"/>
      <c r="C4" s="859"/>
      <c r="D4" s="860"/>
      <c r="E4" s="860"/>
      <c r="F4" s="860"/>
      <c r="G4" s="860"/>
      <c r="H4" s="860"/>
      <c r="I4" s="860"/>
      <c r="J4" s="756" t="s">
        <v>301</v>
      </c>
      <c r="K4" s="756"/>
      <c r="L4" s="756"/>
    </row>
    <row r="5" spans="1:13" ht="15.75">
      <c r="A5" s="324"/>
      <c r="B5" s="324"/>
      <c r="C5" s="325"/>
      <c r="D5" s="325"/>
      <c r="E5" s="193"/>
      <c r="J5" s="326" t="s">
        <v>345</v>
      </c>
      <c r="K5" s="241"/>
      <c r="L5" s="241"/>
      <c r="M5" s="241"/>
    </row>
    <row r="6" spans="1:13" s="329" customFormat="1" ht="24.75" customHeight="1">
      <c r="A6" s="863" t="s">
        <v>55</v>
      </c>
      <c r="B6" s="864"/>
      <c r="C6" s="858" t="s">
        <v>346</v>
      </c>
      <c r="D6" s="858"/>
      <c r="E6" s="858"/>
      <c r="F6" s="858"/>
      <c r="G6" s="858"/>
      <c r="H6" s="858"/>
      <c r="I6" s="858" t="s">
        <v>226</v>
      </c>
      <c r="J6" s="858"/>
      <c r="K6" s="858"/>
      <c r="L6" s="858"/>
      <c r="M6" s="328"/>
    </row>
    <row r="7" spans="1:13" s="329" customFormat="1" ht="17.25" customHeight="1">
      <c r="A7" s="865"/>
      <c r="B7" s="866"/>
      <c r="C7" s="858" t="s">
        <v>31</v>
      </c>
      <c r="D7" s="858"/>
      <c r="E7" s="858" t="s">
        <v>7</v>
      </c>
      <c r="F7" s="858"/>
      <c r="G7" s="858"/>
      <c r="H7" s="858"/>
      <c r="I7" s="858" t="s">
        <v>227</v>
      </c>
      <c r="J7" s="858"/>
      <c r="K7" s="858" t="s">
        <v>228</v>
      </c>
      <c r="L7" s="858"/>
      <c r="M7" s="328"/>
    </row>
    <row r="8" spans="1:12" s="329" customFormat="1" ht="27.75" customHeight="1">
      <c r="A8" s="865"/>
      <c r="B8" s="866"/>
      <c r="C8" s="858"/>
      <c r="D8" s="858"/>
      <c r="E8" s="858" t="s">
        <v>229</v>
      </c>
      <c r="F8" s="858"/>
      <c r="G8" s="858" t="s">
        <v>230</v>
      </c>
      <c r="H8" s="858"/>
      <c r="I8" s="858"/>
      <c r="J8" s="858"/>
      <c r="K8" s="858"/>
      <c r="L8" s="858"/>
    </row>
    <row r="9" spans="1:12" s="329" customFormat="1" ht="24.75" customHeight="1">
      <c r="A9" s="867"/>
      <c r="B9" s="868"/>
      <c r="C9" s="327" t="s">
        <v>231</v>
      </c>
      <c r="D9" s="327" t="s">
        <v>9</v>
      </c>
      <c r="E9" s="327" t="s">
        <v>3</v>
      </c>
      <c r="F9" s="327" t="s">
        <v>232</v>
      </c>
      <c r="G9" s="327" t="s">
        <v>3</v>
      </c>
      <c r="H9" s="327" t="s">
        <v>232</v>
      </c>
      <c r="I9" s="327" t="s">
        <v>3</v>
      </c>
      <c r="J9" s="327" t="s">
        <v>232</v>
      </c>
      <c r="K9" s="327" t="s">
        <v>3</v>
      </c>
      <c r="L9" s="327" t="s">
        <v>232</v>
      </c>
    </row>
    <row r="10" spans="1:12" s="331" customFormat="1" ht="15.75">
      <c r="A10" s="791" t="s">
        <v>6</v>
      </c>
      <c r="B10" s="792"/>
      <c r="C10" s="330">
        <v>1</v>
      </c>
      <c r="D10" s="330">
        <v>2</v>
      </c>
      <c r="E10" s="330">
        <v>3</v>
      </c>
      <c r="F10" s="330">
        <v>4</v>
      </c>
      <c r="G10" s="330">
        <v>5</v>
      </c>
      <c r="H10" s="330">
        <v>6</v>
      </c>
      <c r="I10" s="330">
        <v>7</v>
      </c>
      <c r="J10" s="330">
        <v>8</v>
      </c>
      <c r="K10" s="330">
        <v>9</v>
      </c>
      <c r="L10" s="330">
        <v>10</v>
      </c>
    </row>
    <row r="11" spans="1:12" s="331" customFormat="1" ht="30.75" customHeight="1">
      <c r="A11" s="780" t="s">
        <v>296</v>
      </c>
      <c r="B11" s="781"/>
      <c r="C11" s="248">
        <f aca="true" t="shared" si="0" ref="C11:L11">C13-C12</f>
        <v>0</v>
      </c>
      <c r="D11" s="248">
        <f t="shared" si="0"/>
        <v>0</v>
      </c>
      <c r="E11" s="248">
        <f t="shared" si="0"/>
        <v>0</v>
      </c>
      <c r="F11" s="248">
        <f t="shared" si="0"/>
        <v>0</v>
      </c>
      <c r="G11" s="248">
        <f t="shared" si="0"/>
        <v>0</v>
      </c>
      <c r="H11" s="248">
        <f t="shared" si="0"/>
        <v>0</v>
      </c>
      <c r="I11" s="248">
        <f t="shared" si="0"/>
        <v>0</v>
      </c>
      <c r="J11" s="248">
        <f t="shared" si="0"/>
        <v>0</v>
      </c>
      <c r="K11" s="248">
        <f t="shared" si="0"/>
        <v>0</v>
      </c>
      <c r="L11" s="248">
        <f t="shared" si="0"/>
        <v>0</v>
      </c>
    </row>
    <row r="12" spans="1:12" s="331" customFormat="1" ht="27" customHeight="1">
      <c r="A12" s="767" t="s">
        <v>297</v>
      </c>
      <c r="B12" s="768"/>
      <c r="C12" s="249">
        <v>0</v>
      </c>
      <c r="D12" s="249">
        <v>0</v>
      </c>
      <c r="E12" s="249">
        <v>0</v>
      </c>
      <c r="F12" s="249">
        <v>0</v>
      </c>
      <c r="G12" s="249">
        <v>0</v>
      </c>
      <c r="H12" s="249">
        <v>0</v>
      </c>
      <c r="I12" s="249">
        <v>0</v>
      </c>
      <c r="J12" s="249">
        <v>0</v>
      </c>
      <c r="K12" s="249">
        <v>0</v>
      </c>
      <c r="L12" s="249">
        <v>0</v>
      </c>
    </row>
    <row r="13" spans="1:32" s="331" customFormat="1" ht="17.25" customHeight="1">
      <c r="A13" s="775" t="s">
        <v>30</v>
      </c>
      <c r="B13" s="769"/>
      <c r="C13" s="332">
        <f aca="true" t="shared" si="1" ref="C13:L13">C14+C15</f>
        <v>0</v>
      </c>
      <c r="D13" s="332">
        <f t="shared" si="1"/>
        <v>0</v>
      </c>
      <c r="E13" s="332">
        <f t="shared" si="1"/>
        <v>0</v>
      </c>
      <c r="F13" s="332">
        <f t="shared" si="1"/>
        <v>0</v>
      </c>
      <c r="G13" s="332">
        <f t="shared" si="1"/>
        <v>0</v>
      </c>
      <c r="H13" s="332">
        <f t="shared" si="1"/>
        <v>0</v>
      </c>
      <c r="I13" s="332">
        <f t="shared" si="1"/>
        <v>0</v>
      </c>
      <c r="J13" s="332">
        <f t="shared" si="1"/>
        <v>0</v>
      </c>
      <c r="K13" s="332">
        <f t="shared" si="1"/>
        <v>0</v>
      </c>
      <c r="L13" s="332">
        <f t="shared" si="1"/>
        <v>0</v>
      </c>
      <c r="AF13" s="331">
        <f>AC14-AC15</f>
        <v>0</v>
      </c>
    </row>
    <row r="14" spans="1:37" s="333" customFormat="1" ht="17.25" customHeight="1">
      <c r="A14" s="197" t="s">
        <v>0</v>
      </c>
      <c r="B14" s="198" t="s">
        <v>78</v>
      </c>
      <c r="C14" s="332">
        <f>C15+C16</f>
        <v>0</v>
      </c>
      <c r="D14" s="332">
        <f>D15+D16</f>
        <v>0</v>
      </c>
      <c r="E14" s="252">
        <v>0</v>
      </c>
      <c r="F14" s="252">
        <v>0</v>
      </c>
      <c r="G14" s="252">
        <v>0</v>
      </c>
      <c r="H14" s="252">
        <v>0</v>
      </c>
      <c r="I14" s="252">
        <v>0</v>
      </c>
      <c r="J14" s="252">
        <v>0</v>
      </c>
      <c r="K14" s="252">
        <v>0</v>
      </c>
      <c r="L14" s="252">
        <v>0</v>
      </c>
      <c r="AK14" s="334"/>
    </row>
    <row r="15" spans="1:12" s="333" customFormat="1" ht="17.25" customHeight="1">
      <c r="A15" s="254" t="s">
        <v>1</v>
      </c>
      <c r="B15" s="198" t="s">
        <v>17</v>
      </c>
      <c r="C15" s="332">
        <f aca="true" t="shared" si="2" ref="C15:L15">C16+C17+C18+C19+C20+C21+C22+C23+C24+C25+C26</f>
        <v>0</v>
      </c>
      <c r="D15" s="332">
        <f t="shared" si="2"/>
        <v>0</v>
      </c>
      <c r="E15" s="332">
        <f t="shared" si="2"/>
        <v>0</v>
      </c>
      <c r="F15" s="332">
        <f t="shared" si="2"/>
        <v>0</v>
      </c>
      <c r="G15" s="332">
        <f t="shared" si="2"/>
        <v>0</v>
      </c>
      <c r="H15" s="332">
        <f t="shared" si="2"/>
        <v>0</v>
      </c>
      <c r="I15" s="332">
        <f t="shared" si="2"/>
        <v>0</v>
      </c>
      <c r="J15" s="332">
        <f t="shared" si="2"/>
        <v>0</v>
      </c>
      <c r="K15" s="332">
        <f t="shared" si="2"/>
        <v>0</v>
      </c>
      <c r="L15" s="332">
        <f t="shared" si="2"/>
        <v>0</v>
      </c>
    </row>
    <row r="16" spans="1:38" s="333" customFormat="1" ht="17.25" customHeight="1">
      <c r="A16" s="200">
        <v>1</v>
      </c>
      <c r="B16" s="68" t="s">
        <v>266</v>
      </c>
      <c r="C16" s="332">
        <f aca="true" t="shared" si="3" ref="C16:C26">E16+G16</f>
        <v>0</v>
      </c>
      <c r="D16" s="332">
        <f aca="true" t="shared" si="4" ref="D16:D26">F16+H16</f>
        <v>0</v>
      </c>
      <c r="E16" s="252">
        <v>0</v>
      </c>
      <c r="F16" s="252">
        <v>0</v>
      </c>
      <c r="G16" s="252">
        <v>0</v>
      </c>
      <c r="H16" s="252">
        <v>0</v>
      </c>
      <c r="I16" s="252">
        <v>0</v>
      </c>
      <c r="J16" s="252">
        <v>0</v>
      </c>
      <c r="K16" s="252">
        <v>0</v>
      </c>
      <c r="L16" s="252">
        <v>0</v>
      </c>
      <c r="AL16" s="334"/>
    </row>
    <row r="17" spans="1:32" s="333" customFormat="1" ht="17.25" customHeight="1">
      <c r="A17" s="200">
        <v>2</v>
      </c>
      <c r="B17" s="68" t="s">
        <v>298</v>
      </c>
      <c r="C17" s="332">
        <f t="shared" si="3"/>
        <v>0</v>
      </c>
      <c r="D17" s="332">
        <f t="shared" si="4"/>
        <v>0</v>
      </c>
      <c r="E17" s="252">
        <v>0</v>
      </c>
      <c r="F17" s="252">
        <v>0</v>
      </c>
      <c r="G17" s="252">
        <v>0</v>
      </c>
      <c r="H17" s="252">
        <v>0</v>
      </c>
      <c r="I17" s="252">
        <v>0</v>
      </c>
      <c r="J17" s="252">
        <v>0</v>
      </c>
      <c r="K17" s="252">
        <v>0</v>
      </c>
      <c r="L17" s="252">
        <v>0</v>
      </c>
      <c r="AF17" s="334" t="e">
        <f>(R17-D17)/D17</f>
        <v>#DIV/0!</v>
      </c>
    </row>
    <row r="18" spans="1:12" s="333" customFormat="1" ht="17.25" customHeight="1">
      <c r="A18" s="200">
        <v>3</v>
      </c>
      <c r="B18" s="68" t="s">
        <v>269</v>
      </c>
      <c r="C18" s="332">
        <f t="shared" si="3"/>
        <v>0</v>
      </c>
      <c r="D18" s="332">
        <f t="shared" si="4"/>
        <v>0</v>
      </c>
      <c r="E18" s="252">
        <v>0</v>
      </c>
      <c r="F18" s="252">
        <v>0</v>
      </c>
      <c r="G18" s="252">
        <v>0</v>
      </c>
      <c r="H18" s="252">
        <v>0</v>
      </c>
      <c r="I18" s="252">
        <v>0</v>
      </c>
      <c r="J18" s="252">
        <v>0</v>
      </c>
      <c r="K18" s="252">
        <v>0</v>
      </c>
      <c r="L18" s="252">
        <v>0</v>
      </c>
    </row>
    <row r="19" spans="1:12" s="333" customFormat="1" ht="17.25" customHeight="1">
      <c r="A19" s="200">
        <v>4</v>
      </c>
      <c r="B19" s="68" t="s">
        <v>270</v>
      </c>
      <c r="C19" s="332">
        <f t="shared" si="3"/>
        <v>0</v>
      </c>
      <c r="D19" s="332">
        <f t="shared" si="4"/>
        <v>0</v>
      </c>
      <c r="E19" s="252">
        <v>0</v>
      </c>
      <c r="F19" s="252">
        <v>0</v>
      </c>
      <c r="G19" s="252">
        <v>0</v>
      </c>
      <c r="H19" s="252">
        <v>0</v>
      </c>
      <c r="I19" s="252">
        <v>0</v>
      </c>
      <c r="J19" s="252">
        <v>0</v>
      </c>
      <c r="K19" s="252">
        <v>0</v>
      </c>
      <c r="L19" s="252">
        <v>0</v>
      </c>
    </row>
    <row r="20" spans="1:12" s="333" customFormat="1" ht="17.25" customHeight="1">
      <c r="A20" s="200">
        <v>5</v>
      </c>
      <c r="B20" s="68" t="s">
        <v>271</v>
      </c>
      <c r="C20" s="332">
        <f t="shared" si="3"/>
        <v>0</v>
      </c>
      <c r="D20" s="332">
        <f t="shared" si="4"/>
        <v>0</v>
      </c>
      <c r="E20" s="252">
        <v>0</v>
      </c>
      <c r="F20" s="252">
        <v>0</v>
      </c>
      <c r="G20" s="252">
        <v>0</v>
      </c>
      <c r="H20" s="252">
        <v>0</v>
      </c>
      <c r="I20" s="252">
        <v>0</v>
      </c>
      <c r="J20" s="252">
        <v>0</v>
      </c>
      <c r="K20" s="252">
        <v>0</v>
      </c>
      <c r="L20" s="252">
        <v>0</v>
      </c>
    </row>
    <row r="21" spans="1:39" s="333" customFormat="1" ht="17.25" customHeight="1">
      <c r="A21" s="200">
        <v>6</v>
      </c>
      <c r="B21" s="68" t="s">
        <v>272</v>
      </c>
      <c r="C21" s="332">
        <f t="shared" si="3"/>
        <v>0</v>
      </c>
      <c r="D21" s="332">
        <f t="shared" si="4"/>
        <v>0</v>
      </c>
      <c r="E21" s="252">
        <v>0</v>
      </c>
      <c r="F21" s="252">
        <v>0</v>
      </c>
      <c r="G21" s="252">
        <v>0</v>
      </c>
      <c r="H21" s="252">
        <v>0</v>
      </c>
      <c r="I21" s="252">
        <v>0</v>
      </c>
      <c r="J21" s="252">
        <v>0</v>
      </c>
      <c r="K21" s="252">
        <v>0</v>
      </c>
      <c r="L21" s="252">
        <v>0</v>
      </c>
      <c r="AJ21" s="333">
        <f>AI20-AI21</f>
        <v>0</v>
      </c>
      <c r="AK21" s="333">
        <v>1653</v>
      </c>
      <c r="AL21" s="333">
        <f>AI20-AK21</f>
        <v>-1653</v>
      </c>
      <c r="AM21" s="334" t="e">
        <f>AL21/AI20</f>
        <v>#DIV/0!</v>
      </c>
    </row>
    <row r="22" spans="1:39" s="333" customFormat="1" ht="17.25" customHeight="1">
      <c r="A22" s="200">
        <v>7</v>
      </c>
      <c r="B22" s="68" t="s">
        <v>277</v>
      </c>
      <c r="C22" s="332">
        <f t="shared" si="3"/>
        <v>0</v>
      </c>
      <c r="D22" s="332">
        <f t="shared" si="4"/>
        <v>0</v>
      </c>
      <c r="E22" s="252">
        <v>0</v>
      </c>
      <c r="F22" s="252">
        <v>0</v>
      </c>
      <c r="G22" s="252">
        <v>0</v>
      </c>
      <c r="H22" s="252">
        <v>0</v>
      </c>
      <c r="I22" s="252">
        <v>0</v>
      </c>
      <c r="J22" s="252">
        <v>0</v>
      </c>
      <c r="K22" s="252">
        <v>0</v>
      </c>
      <c r="L22" s="252">
        <v>0</v>
      </c>
      <c r="AM22" s="334" t="e">
        <f>AN20-AM21</f>
        <v>#DIV/0!</v>
      </c>
    </row>
    <row r="23" spans="1:12" s="333" customFormat="1" ht="17.25" customHeight="1">
      <c r="A23" s="200">
        <v>8</v>
      </c>
      <c r="B23" s="68" t="s">
        <v>279</v>
      </c>
      <c r="C23" s="332">
        <f t="shared" si="3"/>
        <v>0</v>
      </c>
      <c r="D23" s="332">
        <f t="shared" si="4"/>
        <v>0</v>
      </c>
      <c r="E23" s="252">
        <v>0</v>
      </c>
      <c r="F23" s="252">
        <v>0</v>
      </c>
      <c r="G23" s="252">
        <v>0</v>
      </c>
      <c r="H23" s="252">
        <v>0</v>
      </c>
      <c r="I23" s="252">
        <v>0</v>
      </c>
      <c r="J23" s="252">
        <v>0</v>
      </c>
      <c r="K23" s="252">
        <v>0</v>
      </c>
      <c r="L23" s="252">
        <v>0</v>
      </c>
    </row>
    <row r="24" spans="1:36" s="333" customFormat="1" ht="17.25" customHeight="1">
      <c r="A24" s="200">
        <v>9</v>
      </c>
      <c r="B24" s="68" t="s">
        <v>280</v>
      </c>
      <c r="C24" s="332">
        <f t="shared" si="3"/>
        <v>0</v>
      </c>
      <c r="D24" s="332">
        <f t="shared" si="4"/>
        <v>0</v>
      </c>
      <c r="E24" s="252">
        <v>0</v>
      </c>
      <c r="F24" s="252">
        <v>0</v>
      </c>
      <c r="G24" s="252">
        <v>0</v>
      </c>
      <c r="H24" s="252">
        <v>0</v>
      </c>
      <c r="I24" s="252">
        <v>0</v>
      </c>
      <c r="J24" s="252">
        <v>0</v>
      </c>
      <c r="K24" s="252">
        <v>0</v>
      </c>
      <c r="L24" s="252">
        <v>0</v>
      </c>
      <c r="AJ24" s="333">
        <f>AI23-AI24</f>
        <v>0</v>
      </c>
    </row>
    <row r="25" spans="1:36" s="333" customFormat="1" ht="17.25" customHeight="1">
      <c r="A25" s="200">
        <v>10</v>
      </c>
      <c r="B25" s="68" t="s">
        <v>281</v>
      </c>
      <c r="C25" s="332">
        <f t="shared" si="3"/>
        <v>0</v>
      </c>
      <c r="D25" s="332">
        <f t="shared" si="4"/>
        <v>0</v>
      </c>
      <c r="E25" s="252">
        <v>0</v>
      </c>
      <c r="F25" s="252">
        <v>0</v>
      </c>
      <c r="G25" s="252">
        <v>0</v>
      </c>
      <c r="H25" s="252">
        <v>0</v>
      </c>
      <c r="I25" s="252">
        <v>0</v>
      </c>
      <c r="J25" s="252">
        <v>0</v>
      </c>
      <c r="K25" s="252">
        <v>0</v>
      </c>
      <c r="L25" s="252">
        <v>0</v>
      </c>
      <c r="AJ25" s="334" t="e">
        <f>AI24/AI25</f>
        <v>#DIV/0!</v>
      </c>
    </row>
    <row r="26" spans="1:44" s="333" customFormat="1" ht="17.25" customHeight="1">
      <c r="A26" s="200">
        <v>11</v>
      </c>
      <c r="B26" s="68" t="s">
        <v>283</v>
      </c>
      <c r="C26" s="332">
        <f t="shared" si="3"/>
        <v>0</v>
      </c>
      <c r="D26" s="332">
        <f t="shared" si="4"/>
        <v>0</v>
      </c>
      <c r="E26" s="252">
        <v>0</v>
      </c>
      <c r="F26" s="252">
        <v>0</v>
      </c>
      <c r="G26" s="252">
        <v>0</v>
      </c>
      <c r="H26" s="252">
        <v>0</v>
      </c>
      <c r="I26" s="252">
        <v>0</v>
      </c>
      <c r="J26" s="252">
        <v>0</v>
      </c>
      <c r="K26" s="252">
        <v>0</v>
      </c>
      <c r="L26" s="252">
        <v>0</v>
      </c>
      <c r="AR26" s="334"/>
    </row>
    <row r="27" ht="7.5" customHeight="1"/>
    <row r="28" spans="1:35" s="192" customFormat="1" ht="15.75" customHeight="1">
      <c r="A28" s="202"/>
      <c r="B28" s="772" t="s">
        <v>284</v>
      </c>
      <c r="C28" s="772"/>
      <c r="D28" s="772"/>
      <c r="E28" s="204"/>
      <c r="F28" s="258"/>
      <c r="G28" s="258"/>
      <c r="H28" s="771" t="s">
        <v>284</v>
      </c>
      <c r="I28" s="771"/>
      <c r="J28" s="771"/>
      <c r="K28" s="771"/>
      <c r="L28" s="771"/>
      <c r="AG28" s="192" t="s">
        <v>285</v>
      </c>
      <c r="AI28" s="190">
        <f>82/88</f>
        <v>0.9318181818181818</v>
      </c>
    </row>
    <row r="29" spans="1:12" s="192" customFormat="1" ht="19.5" customHeight="1">
      <c r="A29" s="202"/>
      <c r="B29" s="773" t="s">
        <v>233</v>
      </c>
      <c r="C29" s="773"/>
      <c r="D29" s="773"/>
      <c r="E29" s="204"/>
      <c r="F29" s="205"/>
      <c r="G29" s="205"/>
      <c r="H29" s="774" t="s">
        <v>151</v>
      </c>
      <c r="I29" s="774"/>
      <c r="J29" s="774"/>
      <c r="K29" s="774"/>
      <c r="L29" s="774"/>
    </row>
    <row r="30" spans="1:12" s="196" customFormat="1" ht="15" customHeight="1">
      <c r="A30" s="202"/>
      <c r="B30" s="862"/>
      <c r="C30" s="862"/>
      <c r="D30" s="862"/>
      <c r="E30" s="204"/>
      <c r="F30" s="205"/>
      <c r="G30" s="205"/>
      <c r="H30" s="735"/>
      <c r="I30" s="735"/>
      <c r="J30" s="735"/>
      <c r="K30" s="735"/>
      <c r="L30" s="735"/>
    </row>
    <row r="31" spans="1:12" s="192" customFormat="1" ht="15" customHeight="1">
      <c r="A31" s="202"/>
      <c r="B31" s="203"/>
      <c r="C31" s="203"/>
      <c r="D31" s="204"/>
      <c r="E31" s="204"/>
      <c r="F31" s="205"/>
      <c r="G31" s="205"/>
      <c r="H31" s="207"/>
      <c r="I31" s="207"/>
      <c r="J31" s="207"/>
      <c r="K31" s="207"/>
      <c r="L31" s="207"/>
    </row>
    <row r="32" spans="1:12" s="192" customFormat="1" ht="15" customHeight="1">
      <c r="A32" s="202"/>
      <c r="B32" s="203"/>
      <c r="C32" s="203"/>
      <c r="D32" s="204"/>
      <c r="E32" s="204"/>
      <c r="F32" s="205"/>
      <c r="G32" s="205"/>
      <c r="H32" s="207"/>
      <c r="I32" s="207"/>
      <c r="J32" s="207"/>
      <c r="K32" s="207"/>
      <c r="L32" s="207"/>
    </row>
    <row r="33" spans="2:12" ht="18">
      <c r="B33" s="869" t="s">
        <v>288</v>
      </c>
      <c r="C33" s="869"/>
      <c r="D33" s="869"/>
      <c r="E33" s="336"/>
      <c r="F33" s="336"/>
      <c r="G33" s="336"/>
      <c r="H33" s="336"/>
      <c r="I33" s="336"/>
      <c r="J33" s="337" t="s">
        <v>288</v>
      </c>
      <c r="K33" s="336"/>
      <c r="L33" s="336"/>
    </row>
    <row r="34" spans="2:12" ht="17.25">
      <c r="B34" s="336"/>
      <c r="C34" s="336"/>
      <c r="D34" s="336"/>
      <c r="E34" s="336"/>
      <c r="F34" s="336"/>
      <c r="G34" s="336"/>
      <c r="H34" s="336"/>
      <c r="I34" s="336"/>
      <c r="J34" s="336"/>
      <c r="K34" s="336"/>
      <c r="L34" s="336"/>
    </row>
    <row r="35" spans="2:12" ht="17.25">
      <c r="B35" s="336"/>
      <c r="C35" s="336"/>
      <c r="D35" s="336"/>
      <c r="E35" s="336"/>
      <c r="F35" s="336"/>
      <c r="G35" s="336"/>
      <c r="H35" s="336"/>
      <c r="I35" s="336"/>
      <c r="J35" s="336"/>
      <c r="K35" s="336"/>
      <c r="L35" s="336"/>
    </row>
    <row r="36" spans="1:12" s="184" customFormat="1" ht="18" hidden="1">
      <c r="A36" s="235" t="s">
        <v>39</v>
      </c>
      <c r="B36" s="186"/>
      <c r="C36" s="186"/>
      <c r="D36" s="186"/>
      <c r="E36" s="186"/>
      <c r="F36" s="186"/>
      <c r="G36" s="186"/>
      <c r="H36" s="186"/>
      <c r="I36" s="186"/>
      <c r="J36" s="186"/>
      <c r="K36" s="338"/>
      <c r="L36" s="186"/>
    </row>
    <row r="37" spans="1:15" s="184" customFormat="1" ht="15" customHeight="1" hidden="1">
      <c r="A37" s="188"/>
      <c r="B37" s="861" t="s">
        <v>234</v>
      </c>
      <c r="C37" s="861"/>
      <c r="D37" s="861"/>
      <c r="E37" s="861"/>
      <c r="F37" s="861"/>
      <c r="G37" s="861"/>
      <c r="H37" s="861"/>
      <c r="I37" s="861"/>
      <c r="J37" s="861"/>
      <c r="K37" s="339"/>
      <c r="L37" s="294"/>
      <c r="M37" s="265"/>
      <c r="N37" s="265"/>
      <c r="O37" s="265"/>
    </row>
    <row r="38" spans="2:12" s="184" customFormat="1" ht="18" hidden="1">
      <c r="B38" s="236" t="s">
        <v>235</v>
      </c>
      <c r="C38" s="186"/>
      <c r="D38" s="186"/>
      <c r="E38" s="186"/>
      <c r="F38" s="186"/>
      <c r="G38" s="186"/>
      <c r="H38" s="186"/>
      <c r="I38" s="186"/>
      <c r="J38" s="186"/>
      <c r="K38" s="338"/>
      <c r="L38" s="186"/>
    </row>
    <row r="39" spans="2:12" ht="18" hidden="1">
      <c r="B39" s="340" t="s">
        <v>236</v>
      </c>
      <c r="C39" s="336"/>
      <c r="D39" s="336"/>
      <c r="E39" s="336"/>
      <c r="F39" s="336"/>
      <c r="G39" s="336"/>
      <c r="H39" s="336"/>
      <c r="I39" s="336"/>
      <c r="J39" s="336"/>
      <c r="K39" s="336"/>
      <c r="L39" s="336"/>
    </row>
    <row r="40" spans="2:12" ht="17.25" hidden="1">
      <c r="B40" s="336"/>
      <c r="C40" s="336"/>
      <c r="D40" s="336"/>
      <c r="E40" s="336"/>
      <c r="F40" s="336"/>
      <c r="G40" s="336"/>
      <c r="H40" s="336"/>
      <c r="I40" s="336"/>
      <c r="J40" s="336"/>
      <c r="K40" s="336"/>
      <c r="L40" s="336"/>
    </row>
    <row r="41" spans="2:13" ht="17.25">
      <c r="B41" s="631" t="s">
        <v>330</v>
      </c>
      <c r="C41" s="631"/>
      <c r="D41" s="631"/>
      <c r="E41" s="210"/>
      <c r="F41" s="210"/>
      <c r="G41" s="182"/>
      <c r="H41" s="632" t="s">
        <v>242</v>
      </c>
      <c r="I41" s="632"/>
      <c r="J41" s="632"/>
      <c r="K41" s="632"/>
      <c r="L41" s="632"/>
      <c r="M41" s="163"/>
    </row>
    <row r="42" spans="2:12" ht="17.25">
      <c r="B42" s="336"/>
      <c r="C42" s="336"/>
      <c r="D42" s="336"/>
      <c r="E42" s="336"/>
      <c r="F42" s="336"/>
      <c r="G42" s="336"/>
      <c r="H42" s="336"/>
      <c r="I42" s="336"/>
      <c r="J42" s="336"/>
      <c r="K42" s="336"/>
      <c r="L42" s="336"/>
    </row>
  </sheetData>
  <sheetProtection/>
  <mergeCells count="33">
    <mergeCell ref="H29:L29"/>
    <mergeCell ref="A13:B13"/>
    <mergeCell ref="B33:D33"/>
    <mergeCell ref="K7:L8"/>
    <mergeCell ref="H30:L30"/>
    <mergeCell ref="A12:B12"/>
    <mergeCell ref="A11:B11"/>
    <mergeCell ref="J2:L2"/>
    <mergeCell ref="B30:D30"/>
    <mergeCell ref="B29:D29"/>
    <mergeCell ref="A6:B9"/>
    <mergeCell ref="B28:D28"/>
    <mergeCell ref="E8:F8"/>
    <mergeCell ref="G8:H8"/>
    <mergeCell ref="I7:J8"/>
    <mergeCell ref="A10:B10"/>
    <mergeCell ref="H28:L28"/>
    <mergeCell ref="J4:L4"/>
    <mergeCell ref="B41:D41"/>
    <mergeCell ref="H41:L41"/>
    <mergeCell ref="C6:H6"/>
    <mergeCell ref="A4:C4"/>
    <mergeCell ref="D4:I4"/>
    <mergeCell ref="B37:J37"/>
    <mergeCell ref="C7:D8"/>
    <mergeCell ref="E7:H7"/>
    <mergeCell ref="I6:L6"/>
    <mergeCell ref="A1:C1"/>
    <mergeCell ref="D1:I1"/>
    <mergeCell ref="D2:I2"/>
    <mergeCell ref="D3:I3"/>
    <mergeCell ref="A2:C2"/>
    <mergeCell ref="A3:C3"/>
  </mergeCells>
  <printOptions horizontalCentered="1"/>
  <pageMargins left="0.42" right="0.32" top="0.22" bottom="0.25" header="0.11" footer="0.31"/>
  <pageSetup horizontalDpi="600" verticalDpi="600" orientation="landscape" paperSize="9" scale="95" r:id="rId3"/>
  <legacyDrawing r:id="rId2"/>
</worksheet>
</file>

<file path=xl/worksheets/sheet11.xml><?xml version="1.0" encoding="utf-8"?>
<worksheet xmlns="http://schemas.openxmlformats.org/spreadsheetml/2006/main" xmlns:r="http://schemas.openxmlformats.org/officeDocument/2006/relationships">
  <sheetPr>
    <tabColor indexed="19"/>
  </sheetPr>
  <dimension ref="K1:Y113"/>
  <sheetViews>
    <sheetView zoomScalePageLayoutView="0" workbookViewId="0" topLeftCell="L19">
      <selection activeCell="M76" sqref="M76"/>
    </sheetView>
  </sheetViews>
  <sheetFormatPr defaultColWidth="9.00390625" defaultRowHeight="15.75"/>
  <cols>
    <col min="1" max="11" width="0" style="341" hidden="1" customWidth="1"/>
    <col min="12" max="12" width="68.75390625" style="341" customWidth="1"/>
    <col min="13" max="13" width="16.125" style="341" bestFit="1" customWidth="1"/>
    <col min="14" max="14" width="47.625" style="341" customWidth="1"/>
    <col min="15" max="16384" width="9.00390625" style="341" customWidth="1"/>
  </cols>
  <sheetData>
    <row r="1" spans="12:25" ht="54.75" customHeight="1">
      <c r="L1" s="870" t="s">
        <v>372</v>
      </c>
      <c r="M1" s="871"/>
      <c r="N1" s="871"/>
      <c r="O1" s="365"/>
      <c r="P1" s="365"/>
      <c r="Q1" s="365"/>
      <c r="R1" s="365"/>
      <c r="S1" s="365"/>
      <c r="T1" s="365"/>
      <c r="U1" s="365"/>
      <c r="V1" s="365"/>
      <c r="W1" s="365"/>
      <c r="X1" s="365"/>
      <c r="Y1" s="366"/>
    </row>
    <row r="2" spans="11:17" ht="34.5" customHeight="1">
      <c r="K2" s="349"/>
      <c r="L2" s="872" t="s">
        <v>379</v>
      </c>
      <c r="M2" s="873"/>
      <c r="N2" s="874"/>
      <c r="O2" s="29"/>
      <c r="P2" s="351"/>
      <c r="Q2" s="347"/>
    </row>
    <row r="3" spans="11:18" ht="31.5" customHeight="1">
      <c r="K3" s="349"/>
      <c r="L3" s="354" t="s">
        <v>388</v>
      </c>
      <c r="M3" s="355">
        <f>'06'!C11</f>
        <v>13725</v>
      </c>
      <c r="N3" s="355"/>
      <c r="O3" s="355"/>
      <c r="P3" s="352"/>
      <c r="Q3" s="348"/>
      <c r="R3" s="345"/>
    </row>
    <row r="4" spans="11:18" ht="30" customHeight="1">
      <c r="K4" s="349"/>
      <c r="L4" s="356" t="s">
        <v>373</v>
      </c>
      <c r="M4" s="357">
        <f>'06'!D11</f>
        <v>8097</v>
      </c>
      <c r="N4" s="355"/>
      <c r="O4" s="355"/>
      <c r="P4" s="352"/>
      <c r="Q4" s="348"/>
      <c r="R4" s="345"/>
    </row>
    <row r="5" spans="11:18" ht="31.5" customHeight="1">
      <c r="K5" s="349"/>
      <c r="L5" s="356" t="s">
        <v>374</v>
      </c>
      <c r="M5" s="357">
        <f>'06'!E11</f>
        <v>5628</v>
      </c>
      <c r="N5" s="355"/>
      <c r="O5" s="355"/>
      <c r="P5" s="352"/>
      <c r="Q5" s="348"/>
      <c r="R5" s="345"/>
    </row>
    <row r="6" spans="11:18" ht="27" customHeight="1">
      <c r="K6" s="349"/>
      <c r="L6" s="354" t="s">
        <v>375</v>
      </c>
      <c r="M6" s="355">
        <f>'06'!F11</f>
        <v>108</v>
      </c>
      <c r="N6" s="355"/>
      <c r="O6" s="355"/>
      <c r="P6" s="352"/>
      <c r="Q6" s="348"/>
      <c r="R6" s="345"/>
    </row>
    <row r="7" spans="11:18" s="342" customFormat="1" ht="30" customHeight="1">
      <c r="K7" s="350"/>
      <c r="L7" s="358" t="s">
        <v>390</v>
      </c>
      <c r="M7" s="355">
        <f>'06'!H11</f>
        <v>13617</v>
      </c>
      <c r="N7" s="355"/>
      <c r="O7" s="355"/>
      <c r="P7" s="352"/>
      <c r="Q7" s="348"/>
      <c r="R7" s="345"/>
    </row>
    <row r="8" spans="11:18" ht="30.75" customHeight="1">
      <c r="K8" s="349"/>
      <c r="L8" s="359" t="s">
        <v>389</v>
      </c>
      <c r="M8" s="360">
        <f>'[7]M6 Tong hop Viec CHV '!$C$12</f>
        <v>1489</v>
      </c>
      <c r="N8" s="355"/>
      <c r="O8" s="355"/>
      <c r="P8" s="352"/>
      <c r="Q8" s="348"/>
      <c r="R8" s="345"/>
    </row>
    <row r="9" spans="11:18" ht="33" customHeight="1">
      <c r="K9" s="349"/>
      <c r="L9" s="367" t="s">
        <v>392</v>
      </c>
      <c r="M9" s="368">
        <f>(M7-M8)/M8</f>
        <v>8.145063801208865</v>
      </c>
      <c r="N9" s="355"/>
      <c r="O9" s="355"/>
      <c r="P9" s="352"/>
      <c r="Q9" s="348"/>
      <c r="R9" s="345"/>
    </row>
    <row r="10" spans="11:18" ht="33" customHeight="1">
      <c r="K10" s="349"/>
      <c r="L10" s="354" t="s">
        <v>391</v>
      </c>
      <c r="M10" s="355">
        <f>'06'!I11</f>
        <v>7887</v>
      </c>
      <c r="N10" s="355" t="s">
        <v>376</v>
      </c>
      <c r="O10" s="361">
        <f>M10/M7</f>
        <v>0.5792024675038555</v>
      </c>
      <c r="P10" s="352"/>
      <c r="Q10" s="348"/>
      <c r="R10" s="345"/>
    </row>
    <row r="11" spans="11:18" ht="22.5" customHeight="1">
      <c r="K11" s="349"/>
      <c r="L11" s="354" t="s">
        <v>393</v>
      </c>
      <c r="M11" s="355">
        <f>'06'!Q11</f>
        <v>5730</v>
      </c>
      <c r="N11" s="355" t="s">
        <v>376</v>
      </c>
      <c r="O11" s="361">
        <f>M11/M7</f>
        <v>0.42079753249614454</v>
      </c>
      <c r="P11" s="352"/>
      <c r="Q11" s="348"/>
      <c r="R11" s="345"/>
    </row>
    <row r="12" spans="11:18" ht="34.5" customHeight="1">
      <c r="K12" s="349"/>
      <c r="L12" s="354" t="s">
        <v>394</v>
      </c>
      <c r="M12" s="355">
        <f>'06'!J11+'06'!K11</f>
        <v>4182</v>
      </c>
      <c r="N12" s="354"/>
      <c r="O12" s="354"/>
      <c r="P12" s="346"/>
      <c r="R12" s="346"/>
    </row>
    <row r="13" spans="11:18" ht="33.75" customHeight="1">
      <c r="K13" s="349"/>
      <c r="L13" s="354" t="s">
        <v>395</v>
      </c>
      <c r="M13" s="361">
        <f>M12/M7</f>
        <v>0.30711610486891383</v>
      </c>
      <c r="N13" s="355"/>
      <c r="O13" s="355"/>
      <c r="P13" s="352"/>
      <c r="R13" s="346"/>
    </row>
    <row r="14" spans="11:18" ht="24.75" customHeight="1" hidden="1">
      <c r="K14" s="349"/>
      <c r="L14" s="354"/>
      <c r="M14" s="355"/>
      <c r="N14" s="355"/>
      <c r="O14" s="355"/>
      <c r="P14" s="352"/>
      <c r="R14" s="346"/>
    </row>
    <row r="15" spans="11:18" ht="24.75" customHeight="1" hidden="1">
      <c r="K15" s="349"/>
      <c r="L15" s="354"/>
      <c r="M15" s="355"/>
      <c r="N15" s="355"/>
      <c r="O15" s="355"/>
      <c r="P15" s="352"/>
      <c r="R15" s="346"/>
    </row>
    <row r="16" spans="11:18" ht="24.75" customHeight="1">
      <c r="K16" s="349"/>
      <c r="L16" s="359" t="s">
        <v>396</v>
      </c>
      <c r="M16" s="360">
        <f>'[7]M6 Tong hop Viec CHV '!$H$12+'[7]M6 Tong hop Viec CHV '!$I$12+'[7]M6 Tong hop Viec CHV '!$K$12</f>
        <v>749</v>
      </c>
      <c r="N16" s="355"/>
      <c r="O16" s="355"/>
      <c r="P16" s="352"/>
      <c r="R16" s="346"/>
    </row>
    <row r="17" spans="11:18" ht="24.75" customHeight="1">
      <c r="K17" s="349"/>
      <c r="L17" s="367" t="s">
        <v>397</v>
      </c>
      <c r="M17" s="362">
        <f>M16/M8</f>
        <v>0.5030221625251847</v>
      </c>
      <c r="N17" s="355"/>
      <c r="O17" s="355"/>
      <c r="P17" s="352"/>
      <c r="R17" s="346"/>
    </row>
    <row r="18" spans="11:18" ht="26.25" customHeight="1">
      <c r="K18" s="349"/>
      <c r="L18" s="367" t="s">
        <v>377</v>
      </c>
      <c r="M18" s="368">
        <f>M13-M17</f>
        <v>-0.1959060576562709</v>
      </c>
      <c r="N18" s="355"/>
      <c r="O18" s="355"/>
      <c r="P18" s="352"/>
      <c r="R18" s="346"/>
    </row>
    <row r="19" spans="11:18" ht="24.75" customHeight="1">
      <c r="K19" s="349"/>
      <c r="L19" s="354" t="s">
        <v>398</v>
      </c>
      <c r="M19" s="355">
        <f>'06'!J11</f>
        <v>4073</v>
      </c>
      <c r="N19" s="355"/>
      <c r="O19" s="355"/>
      <c r="P19" s="352"/>
      <c r="R19" s="346"/>
    </row>
    <row r="20" spans="11:18" ht="24.75" customHeight="1" hidden="1">
      <c r="K20" s="349"/>
      <c r="L20" s="354"/>
      <c r="M20" s="355"/>
      <c r="N20" s="355"/>
      <c r="O20" s="355"/>
      <c r="P20" s="352"/>
      <c r="R20" s="346"/>
    </row>
    <row r="21" spans="11:18" ht="24.75" customHeight="1" hidden="1">
      <c r="K21" s="349"/>
      <c r="L21" s="354"/>
      <c r="M21" s="355"/>
      <c r="N21" s="355"/>
      <c r="O21" s="355"/>
      <c r="P21" s="352"/>
      <c r="R21" s="346"/>
    </row>
    <row r="22" spans="11:18" ht="24.75" customHeight="1" hidden="1">
      <c r="K22" s="349"/>
      <c r="L22" s="354"/>
      <c r="M22" s="355"/>
      <c r="N22" s="355"/>
      <c r="O22" s="355"/>
      <c r="P22" s="352"/>
      <c r="R22" s="346"/>
    </row>
    <row r="23" spans="11:18" ht="24.75" customHeight="1" hidden="1">
      <c r="K23" s="349"/>
      <c r="L23" s="354"/>
      <c r="M23" s="355"/>
      <c r="N23" s="355"/>
      <c r="O23" s="355"/>
      <c r="P23" s="352"/>
      <c r="R23" s="346"/>
    </row>
    <row r="24" spans="11:18" ht="24.75" customHeight="1" hidden="1">
      <c r="K24" s="349"/>
      <c r="L24" s="354"/>
      <c r="M24" s="355"/>
      <c r="N24" s="355"/>
      <c r="O24" s="355"/>
      <c r="P24" s="352"/>
      <c r="R24" s="346"/>
    </row>
    <row r="25" spans="11:18" ht="24.75" customHeight="1" hidden="1">
      <c r="K25" s="349"/>
      <c r="L25" s="354"/>
      <c r="M25" s="355"/>
      <c r="N25" s="355"/>
      <c r="O25" s="355"/>
      <c r="P25" s="352"/>
      <c r="R25" s="346"/>
    </row>
    <row r="26" spans="11:18" ht="36" customHeight="1">
      <c r="K26" s="349"/>
      <c r="L26" s="354" t="s">
        <v>399</v>
      </c>
      <c r="M26" s="361">
        <f>M19/'06'!I11</f>
        <v>0.5164194243692152</v>
      </c>
      <c r="N26" s="355"/>
      <c r="O26" s="355"/>
      <c r="P26" s="352"/>
      <c r="R26" s="346"/>
    </row>
    <row r="27" spans="11:18" ht="24.75" customHeight="1">
      <c r="K27" s="349"/>
      <c r="L27" s="359" t="s">
        <v>400</v>
      </c>
      <c r="M27" s="362">
        <f>'[7]M6 Tong hop Viec CHV '!$H$12/'[7]M6 Tong hop Viec CHV '!$F$12</f>
        <v>0.6726618705035972</v>
      </c>
      <c r="N27" s="355"/>
      <c r="O27" s="355"/>
      <c r="P27" s="352"/>
      <c r="R27" s="346"/>
    </row>
    <row r="28" spans="11:18" ht="24.75" customHeight="1" hidden="1">
      <c r="K28" s="349"/>
      <c r="L28" s="354"/>
      <c r="M28" s="355"/>
      <c r="N28" s="355"/>
      <c r="O28" s="355"/>
      <c r="P28" s="352"/>
      <c r="R28" s="346"/>
    </row>
    <row r="29" spans="11:18" ht="24.75" customHeight="1" hidden="1">
      <c r="K29" s="349"/>
      <c r="L29" s="354"/>
      <c r="M29" s="355"/>
      <c r="N29" s="355"/>
      <c r="O29" s="355"/>
      <c r="P29" s="352"/>
      <c r="R29" s="346"/>
    </row>
    <row r="30" spans="11:18" ht="24.75" customHeight="1">
      <c r="K30" s="349"/>
      <c r="L30" s="367" t="s">
        <v>401</v>
      </c>
      <c r="M30" s="361">
        <f>M26-M27</f>
        <v>-0.15624244613438198</v>
      </c>
      <c r="N30" s="355"/>
      <c r="O30" s="355"/>
      <c r="P30" s="352"/>
      <c r="R30" s="346"/>
    </row>
    <row r="31" spans="11:18" ht="24.75" customHeight="1">
      <c r="K31" s="349"/>
      <c r="L31" s="354" t="s">
        <v>402</v>
      </c>
      <c r="M31" s="355">
        <f>'06'!R11</f>
        <v>9435</v>
      </c>
      <c r="N31" s="355"/>
      <c r="O31" s="355"/>
      <c r="P31" s="352"/>
      <c r="R31" s="346"/>
    </row>
    <row r="32" spans="11:18" ht="24.75" customHeight="1">
      <c r="K32" s="349"/>
      <c r="L32" s="359" t="s">
        <v>403</v>
      </c>
      <c r="M32" s="360">
        <f>'[7]M6 Tong hop Viec CHV '!$R$12</f>
        <v>719</v>
      </c>
      <c r="N32" s="355"/>
      <c r="O32" s="355"/>
      <c r="P32" s="352"/>
      <c r="R32" s="346"/>
    </row>
    <row r="33" spans="11:18" ht="24.75" customHeight="1">
      <c r="K33" s="349"/>
      <c r="L33" s="367" t="s">
        <v>404</v>
      </c>
      <c r="M33" s="369">
        <f>M31-M32</f>
        <v>8716</v>
      </c>
      <c r="N33" s="369" t="s">
        <v>378</v>
      </c>
      <c r="O33" s="368">
        <f>(M31-M32)/M32</f>
        <v>12.122392211404728</v>
      </c>
      <c r="P33" s="352"/>
      <c r="R33" s="346"/>
    </row>
    <row r="34" spans="11:18" ht="24.75" customHeight="1">
      <c r="K34" s="349"/>
      <c r="L34" s="371"/>
      <c r="M34" s="372"/>
      <c r="N34" s="372"/>
      <c r="O34" s="373"/>
      <c r="P34" s="352"/>
      <c r="R34" s="346"/>
    </row>
    <row r="35" spans="11:18" ht="24.75" customHeight="1">
      <c r="K35" s="349"/>
      <c r="L35" s="374"/>
      <c r="M35" s="375"/>
      <c r="N35" s="375"/>
      <c r="O35" s="376"/>
      <c r="P35" s="352"/>
      <c r="R35" s="346"/>
    </row>
    <row r="36" spans="11:18" ht="24.75" customHeight="1" hidden="1">
      <c r="K36" s="349"/>
      <c r="L36" s="29"/>
      <c r="M36" s="30"/>
      <c r="N36" s="30"/>
      <c r="O36" s="30"/>
      <c r="P36" s="352"/>
      <c r="R36" s="346"/>
    </row>
    <row r="37" spans="11:18" ht="24.75" customHeight="1" hidden="1">
      <c r="K37" s="349"/>
      <c r="L37" s="29"/>
      <c r="M37" s="30"/>
      <c r="N37" s="30"/>
      <c r="O37" s="30"/>
      <c r="P37" s="352"/>
      <c r="R37" s="346"/>
    </row>
    <row r="38" spans="11:18" ht="24.75" customHeight="1" hidden="1">
      <c r="K38" s="349"/>
      <c r="L38" s="29"/>
      <c r="M38" s="30"/>
      <c r="N38" s="30"/>
      <c r="O38" s="30"/>
      <c r="P38" s="352"/>
      <c r="R38" s="346"/>
    </row>
    <row r="39" spans="11:18" ht="24.75" customHeight="1">
      <c r="K39" s="349"/>
      <c r="L39" s="370" t="s">
        <v>380</v>
      </c>
      <c r="M39" s="30"/>
      <c r="N39" s="30"/>
      <c r="O39" s="30"/>
      <c r="P39" s="352"/>
      <c r="R39" s="346"/>
    </row>
    <row r="40" spans="11:18" ht="24.75" customHeight="1" hidden="1">
      <c r="K40" s="349"/>
      <c r="L40" s="29"/>
      <c r="M40" s="29"/>
      <c r="N40" s="29"/>
      <c r="O40" s="29"/>
      <c r="P40" s="346"/>
      <c r="R40" s="346"/>
    </row>
    <row r="41" spans="11:18" ht="24.75" customHeight="1" hidden="1">
      <c r="K41" s="349"/>
      <c r="L41" s="29"/>
      <c r="M41" s="29"/>
      <c r="N41" s="29"/>
      <c r="O41" s="29"/>
      <c r="P41" s="346"/>
      <c r="R41" s="346"/>
    </row>
    <row r="42" spans="11:18" ht="24.75" customHeight="1">
      <c r="K42" s="349"/>
      <c r="L42" s="363" t="s">
        <v>405</v>
      </c>
      <c r="M42" s="355">
        <f>'07'!C11</f>
        <v>6587641574</v>
      </c>
      <c r="N42" s="355"/>
      <c r="O42" s="355"/>
      <c r="P42" s="346"/>
      <c r="R42" s="346"/>
    </row>
    <row r="43" spans="11:18" ht="24.75" customHeight="1">
      <c r="K43" s="349"/>
      <c r="L43" s="363" t="s">
        <v>98</v>
      </c>
      <c r="M43" s="355">
        <f>'07'!D11</f>
        <v>3207574728</v>
      </c>
      <c r="N43" s="355"/>
      <c r="O43" s="355"/>
      <c r="P43" s="346"/>
      <c r="R43" s="346"/>
    </row>
    <row r="44" spans="11:18" ht="24.75" customHeight="1">
      <c r="K44" s="349"/>
      <c r="L44" s="363" t="s">
        <v>374</v>
      </c>
      <c r="M44" s="355">
        <f>'07'!E11</f>
        <v>3380066846</v>
      </c>
      <c r="N44" s="355"/>
      <c r="O44" s="355"/>
      <c r="P44" s="346"/>
      <c r="R44" s="346"/>
    </row>
    <row r="45" spans="11:18" ht="24.75" customHeight="1" hidden="1">
      <c r="K45" s="349"/>
      <c r="L45" s="29"/>
      <c r="M45" s="355"/>
      <c r="N45" s="355"/>
      <c r="O45" s="355"/>
      <c r="P45" s="346"/>
      <c r="R45" s="346"/>
    </row>
    <row r="46" spans="11:18" ht="24.75" customHeight="1" hidden="1">
      <c r="K46" s="349"/>
      <c r="L46" s="29"/>
      <c r="M46" s="355"/>
      <c r="N46" s="355"/>
      <c r="O46" s="355"/>
      <c r="P46" s="346"/>
      <c r="R46" s="346"/>
    </row>
    <row r="47" spans="11:18" ht="24.75" customHeight="1">
      <c r="K47" s="349"/>
      <c r="L47" s="363" t="s">
        <v>406</v>
      </c>
      <c r="M47" s="355">
        <f>'07'!F11</f>
        <v>144030167</v>
      </c>
      <c r="N47" s="355"/>
      <c r="O47" s="355"/>
      <c r="P47" s="346"/>
      <c r="R47" s="346"/>
    </row>
    <row r="48" spans="11:18" ht="24.75" customHeight="1" hidden="1">
      <c r="K48" s="349"/>
      <c r="L48" s="29"/>
      <c r="M48" s="355"/>
      <c r="N48" s="355"/>
      <c r="O48" s="355"/>
      <c r="P48" s="346"/>
      <c r="R48" s="346"/>
    </row>
    <row r="49" spans="11:18" ht="24.75" customHeight="1" hidden="1">
      <c r="K49" s="349"/>
      <c r="L49" s="29"/>
      <c r="M49" s="355"/>
      <c r="N49" s="355"/>
      <c r="O49" s="355"/>
      <c r="P49" s="346"/>
      <c r="R49" s="346"/>
    </row>
    <row r="50" spans="11:18" ht="24.75" customHeight="1">
      <c r="K50" s="349"/>
      <c r="L50" s="363" t="s">
        <v>407</v>
      </c>
      <c r="M50" s="355">
        <f>'07'!H11</f>
        <v>6443611407</v>
      </c>
      <c r="N50" s="355"/>
      <c r="O50" s="355"/>
      <c r="P50" s="346"/>
      <c r="R50" s="346"/>
    </row>
    <row r="51" spans="11:18" ht="24.75" customHeight="1">
      <c r="K51" s="349"/>
      <c r="L51" s="364" t="s">
        <v>408</v>
      </c>
      <c r="M51" s="360">
        <f>'[7]M7 Thop tien CHV'!$C$12</f>
        <v>54227822.442</v>
      </c>
      <c r="N51" s="355"/>
      <c r="O51" s="355"/>
      <c r="P51" s="346"/>
      <c r="R51" s="346"/>
    </row>
    <row r="52" spans="11:18" ht="24.75" customHeight="1">
      <c r="K52" s="349"/>
      <c r="L52" s="377" t="s">
        <v>381</v>
      </c>
      <c r="M52" s="369">
        <f>M50-M51</f>
        <v>6389383584.558</v>
      </c>
      <c r="N52" s="355"/>
      <c r="O52" s="355"/>
      <c r="P52" s="346"/>
      <c r="R52" s="346"/>
    </row>
    <row r="53" spans="11:18" ht="24.75" customHeight="1">
      <c r="K53" s="349"/>
      <c r="L53" s="377" t="s">
        <v>382</v>
      </c>
      <c r="M53" s="368">
        <f>(M52/M51)</f>
        <v>117.82482306738093</v>
      </c>
      <c r="N53" s="355"/>
      <c r="O53" s="355"/>
      <c r="P53" s="346"/>
      <c r="R53" s="346"/>
    </row>
    <row r="54" spans="11:18" ht="24.75" customHeight="1">
      <c r="K54" s="349"/>
      <c r="L54" s="363" t="s">
        <v>409</v>
      </c>
      <c r="M54" s="355">
        <f>'07'!I11</f>
        <v>4734186547</v>
      </c>
      <c r="N54" s="355" t="s">
        <v>383</v>
      </c>
      <c r="O54" s="361">
        <f>'07'!I11/'07'!H11</f>
        <v>0.7347101257312055</v>
      </c>
      <c r="P54" s="346"/>
      <c r="R54" s="346"/>
    </row>
    <row r="55" spans="11:18" ht="24.75" customHeight="1">
      <c r="K55" s="349"/>
      <c r="L55" s="363" t="s">
        <v>410</v>
      </c>
      <c r="M55" s="355">
        <f>'07'!R11</f>
        <v>1709424860</v>
      </c>
      <c r="N55" s="355" t="s">
        <v>383</v>
      </c>
      <c r="O55" s="361">
        <f>'07'!R11/'07'!H11</f>
        <v>0.2652898742687945</v>
      </c>
      <c r="P55" s="346"/>
      <c r="R55" s="346"/>
    </row>
    <row r="56" spans="11:18" ht="24.75" customHeight="1">
      <c r="K56" s="349"/>
      <c r="L56" s="363" t="s">
        <v>411</v>
      </c>
      <c r="M56" s="355">
        <f>'07'!J11+'07'!K11+'07'!L11</f>
        <v>244307013</v>
      </c>
      <c r="N56" s="355" t="s">
        <v>383</v>
      </c>
      <c r="O56" s="361">
        <f>M56/'07'!H11</f>
        <v>0.03791460992427286</v>
      </c>
      <c r="P56" s="346"/>
      <c r="R56" s="346"/>
    </row>
    <row r="57" spans="11:18" ht="24.75" customHeight="1">
      <c r="K57" s="349"/>
      <c r="L57" s="364" t="s">
        <v>412</v>
      </c>
      <c r="M57" s="360">
        <f>'[7]M7 Thop tien CHV'!$H$12+'[7]M7 Thop tien CHV'!$I$12+'[7]M7 Thop tien CHV'!$K$12</f>
        <v>2217726.5</v>
      </c>
      <c r="N57" s="360" t="s">
        <v>383</v>
      </c>
      <c r="O57" s="361">
        <f>M57/M51</f>
        <v>0.040896469748015335</v>
      </c>
      <c r="P57" s="346"/>
      <c r="R57" s="346"/>
    </row>
    <row r="58" spans="11:18" ht="24.75" customHeight="1" hidden="1">
      <c r="K58" s="349"/>
      <c r="L58" s="29"/>
      <c r="M58" s="355"/>
      <c r="N58" s="355"/>
      <c r="O58" s="361"/>
      <c r="P58" s="346"/>
      <c r="R58" s="346"/>
    </row>
    <row r="59" spans="11:18" ht="24.75" customHeight="1" hidden="1">
      <c r="K59" s="349"/>
      <c r="L59" s="29"/>
      <c r="M59" s="355"/>
      <c r="N59" s="355"/>
      <c r="O59" s="361"/>
      <c r="P59" s="346"/>
      <c r="R59" s="346"/>
    </row>
    <row r="60" spans="11:18" ht="24.75" customHeight="1">
      <c r="K60" s="349"/>
      <c r="L60" s="377" t="s">
        <v>413</v>
      </c>
      <c r="M60" s="368">
        <f>O56-O57</f>
        <v>-0.0029818598237424734</v>
      </c>
      <c r="N60" s="369"/>
      <c r="O60" s="361"/>
      <c r="P60" s="346"/>
      <c r="R60" s="346"/>
    </row>
    <row r="61" spans="11:18" ht="24.75" customHeight="1" hidden="1">
      <c r="K61" s="349"/>
      <c r="L61" s="29"/>
      <c r="M61" s="355"/>
      <c r="N61" s="355"/>
      <c r="O61" s="361"/>
      <c r="P61" s="346"/>
      <c r="R61" s="346"/>
    </row>
    <row r="62" spans="11:18" ht="24.75" customHeight="1" hidden="1">
      <c r="K62" s="349"/>
      <c r="L62" s="29"/>
      <c r="M62" s="355"/>
      <c r="N62" s="355"/>
      <c r="O62" s="361"/>
      <c r="P62" s="346"/>
      <c r="R62" s="346"/>
    </row>
    <row r="63" spans="11:18" ht="24.75" customHeight="1">
      <c r="K63" s="349"/>
      <c r="L63" s="363" t="s">
        <v>414</v>
      </c>
      <c r="M63" s="355">
        <f>'07'!J11</f>
        <v>207667001</v>
      </c>
      <c r="N63" s="355" t="s">
        <v>384</v>
      </c>
      <c r="O63" s="361">
        <f>'07'!J11/'07'!I11</f>
        <v>0.04386540305041343</v>
      </c>
      <c r="P63" s="346"/>
      <c r="R63" s="346"/>
    </row>
    <row r="64" spans="11:16" ht="24.75" customHeight="1">
      <c r="K64" s="349"/>
      <c r="L64" s="364" t="s">
        <v>415</v>
      </c>
      <c r="M64" s="360">
        <f>'[7]M7 Thop tien CHV'!$H$12</f>
        <v>2212774.5</v>
      </c>
      <c r="N64" s="360" t="s">
        <v>385</v>
      </c>
      <c r="O64" s="361">
        <f>'[6]M7 Thop tien CHV'!$H$12/'[6]M7 Thop tien CHV'!$F$12</f>
        <v>0.014243501319813655</v>
      </c>
      <c r="P64" s="346"/>
    </row>
    <row r="65" spans="11:16" ht="24.75" customHeight="1" hidden="1">
      <c r="K65" s="349"/>
      <c r="L65" s="29"/>
      <c r="M65" s="355"/>
      <c r="N65" s="355"/>
      <c r="O65" s="355"/>
      <c r="P65" s="346"/>
    </row>
    <row r="66" spans="11:16" ht="24.75" customHeight="1" hidden="1">
      <c r="K66" s="349"/>
      <c r="L66" s="29"/>
      <c r="M66" s="355"/>
      <c r="N66" s="355"/>
      <c r="O66" s="355"/>
      <c r="P66" s="346"/>
    </row>
    <row r="67" spans="11:16" ht="24.75" customHeight="1" hidden="1">
      <c r="K67" s="349"/>
      <c r="L67" s="29"/>
      <c r="M67" s="355"/>
      <c r="N67" s="355"/>
      <c r="O67" s="355"/>
      <c r="P67" s="346"/>
    </row>
    <row r="68" spans="11:16" ht="24.75" customHeight="1">
      <c r="K68" s="349"/>
      <c r="L68" s="377" t="s">
        <v>416</v>
      </c>
      <c r="M68" s="368">
        <f>O63-O64</f>
        <v>0.029621901730599774</v>
      </c>
      <c r="N68" s="355"/>
      <c r="O68" s="355"/>
      <c r="P68" s="346"/>
    </row>
    <row r="69" spans="11:16" ht="24.75" customHeight="1" hidden="1">
      <c r="K69" s="349"/>
      <c r="L69" s="29"/>
      <c r="M69" s="355"/>
      <c r="N69" s="355"/>
      <c r="O69" s="355"/>
      <c r="P69" s="346"/>
    </row>
    <row r="70" spans="11:16" ht="24.75" customHeight="1" hidden="1">
      <c r="K70" s="349"/>
      <c r="L70" s="29"/>
      <c r="M70" s="355"/>
      <c r="N70" s="355"/>
      <c r="O70" s="355"/>
      <c r="P70" s="346"/>
    </row>
    <row r="71" spans="11:16" ht="24.75" customHeight="1" hidden="1">
      <c r="K71" s="349"/>
      <c r="L71" s="29"/>
      <c r="M71" s="355"/>
      <c r="N71" s="355"/>
      <c r="O71" s="355"/>
      <c r="P71" s="346"/>
    </row>
    <row r="72" spans="11:16" ht="24.75" customHeight="1">
      <c r="K72" s="349"/>
      <c r="L72" s="363" t="s">
        <v>417</v>
      </c>
      <c r="M72" s="355">
        <f>'07'!S11</f>
        <v>6199304394</v>
      </c>
      <c r="N72" s="355"/>
      <c r="O72" s="355"/>
      <c r="P72" s="346"/>
    </row>
    <row r="73" spans="11:16" ht="24.75" customHeight="1">
      <c r="K73" s="349"/>
      <c r="L73" s="364" t="s">
        <v>418</v>
      </c>
      <c r="M73" s="360">
        <f>'[7]M7 Thop tien CHV'!$R$12</f>
        <v>48126810.362</v>
      </c>
      <c r="N73" s="355"/>
      <c r="O73" s="355"/>
      <c r="P73" s="346"/>
    </row>
    <row r="74" spans="11:16" ht="24.75" customHeight="1" hidden="1">
      <c r="K74" s="349"/>
      <c r="L74" s="29"/>
      <c r="M74" s="29"/>
      <c r="N74" s="29"/>
      <c r="O74" s="29"/>
      <c r="P74" s="346"/>
    </row>
    <row r="75" spans="11:16" ht="24.75" customHeight="1" hidden="1">
      <c r="K75" s="349"/>
      <c r="L75" s="29"/>
      <c r="M75" s="29"/>
      <c r="N75" s="29"/>
      <c r="O75" s="29"/>
      <c r="P75" s="346"/>
    </row>
    <row r="76" spans="11:16" ht="24.75" customHeight="1">
      <c r="K76" s="349"/>
      <c r="L76" s="377" t="s">
        <v>386</v>
      </c>
      <c r="M76" s="369">
        <f>M72-M73</f>
        <v>6151177583.638</v>
      </c>
      <c r="N76" s="29"/>
      <c r="O76" s="29"/>
      <c r="P76" s="346"/>
    </row>
    <row r="77" spans="11:16" ht="24.75" customHeight="1" hidden="1">
      <c r="K77" s="349"/>
      <c r="L77" s="377"/>
      <c r="M77" s="377"/>
      <c r="N77" s="29"/>
      <c r="O77" s="29"/>
      <c r="P77" s="346"/>
    </row>
    <row r="78" spans="11:16" ht="24.75" customHeight="1" hidden="1">
      <c r="K78" s="349"/>
      <c r="L78" s="377"/>
      <c r="M78" s="377"/>
      <c r="N78" s="29"/>
      <c r="O78" s="29"/>
      <c r="P78" s="346"/>
    </row>
    <row r="79" spans="11:16" ht="24.75" customHeight="1">
      <c r="K79" s="349"/>
      <c r="L79" s="377" t="s">
        <v>387</v>
      </c>
      <c r="M79" s="368">
        <f>M76/M73</f>
        <v>127.81186904700525</v>
      </c>
      <c r="N79" s="29"/>
      <c r="O79" s="29"/>
      <c r="P79" s="346"/>
    </row>
    <row r="80" spans="11:16" ht="24.75" customHeight="1">
      <c r="K80" s="349"/>
      <c r="L80" s="29"/>
      <c r="M80" s="29"/>
      <c r="N80" s="29"/>
      <c r="O80" s="29"/>
      <c r="P80" s="346"/>
    </row>
    <row r="81" spans="11:16" ht="24.75" customHeight="1">
      <c r="K81" s="349"/>
      <c r="L81" s="29"/>
      <c r="M81" s="29"/>
      <c r="N81" s="29"/>
      <c r="O81" s="29"/>
      <c r="P81" s="346"/>
    </row>
    <row r="82" spans="11:16" ht="24.75" customHeight="1" hidden="1">
      <c r="K82" s="349"/>
      <c r="L82" s="29"/>
      <c r="M82" s="29"/>
      <c r="N82" s="29"/>
      <c r="O82" s="29"/>
      <c r="P82" s="346"/>
    </row>
    <row r="83" spans="11:16" ht="24.75" customHeight="1" hidden="1">
      <c r="K83" s="349"/>
      <c r="L83" s="29"/>
      <c r="M83" s="29"/>
      <c r="N83" s="29"/>
      <c r="O83" s="29"/>
      <c r="P83" s="346"/>
    </row>
    <row r="84" spans="11:16" ht="24.75" customHeight="1">
      <c r="K84" s="349"/>
      <c r="L84" s="29"/>
      <c r="M84" s="29"/>
      <c r="N84" s="29"/>
      <c r="O84" s="29"/>
      <c r="P84" s="346"/>
    </row>
    <row r="85" spans="11:16" ht="24.75" customHeight="1" hidden="1">
      <c r="K85" s="349"/>
      <c r="L85" s="29"/>
      <c r="M85" s="29"/>
      <c r="N85" s="29"/>
      <c r="O85" s="29"/>
      <c r="P85" s="346"/>
    </row>
    <row r="86" spans="11:16" ht="24.75" customHeight="1" hidden="1">
      <c r="K86" s="349"/>
      <c r="L86" s="29"/>
      <c r="M86" s="29"/>
      <c r="N86" s="29"/>
      <c r="O86" s="29"/>
      <c r="P86" s="346"/>
    </row>
    <row r="87" spans="11:16" ht="24.75" customHeight="1">
      <c r="K87" s="349"/>
      <c r="L87" s="29"/>
      <c r="M87" s="29"/>
      <c r="N87" s="29"/>
      <c r="O87" s="29"/>
      <c r="P87" s="346"/>
    </row>
    <row r="88" spans="11:16" ht="24.75" customHeight="1">
      <c r="K88" s="349"/>
      <c r="L88" s="29"/>
      <c r="M88" s="29"/>
      <c r="N88" s="29"/>
      <c r="O88" s="29"/>
      <c r="P88" s="346"/>
    </row>
    <row r="89" spans="11:16" ht="24.75" customHeight="1" hidden="1">
      <c r="K89" s="349"/>
      <c r="L89" s="29"/>
      <c r="M89" s="29"/>
      <c r="N89" s="29"/>
      <c r="O89" s="29"/>
      <c r="P89" s="346"/>
    </row>
    <row r="90" spans="11:16" ht="24.75" customHeight="1" hidden="1">
      <c r="K90" s="349"/>
      <c r="L90" s="29"/>
      <c r="M90" s="29"/>
      <c r="N90" s="29"/>
      <c r="O90" s="29"/>
      <c r="P90" s="346"/>
    </row>
    <row r="91" spans="11:16" ht="24.75" customHeight="1" hidden="1">
      <c r="K91" s="349"/>
      <c r="L91" s="29"/>
      <c r="M91" s="29"/>
      <c r="N91" s="29"/>
      <c r="O91" s="29"/>
      <c r="P91" s="346"/>
    </row>
    <row r="92" spans="11:16" ht="24.75" customHeight="1">
      <c r="K92" s="349"/>
      <c r="L92" s="29"/>
      <c r="M92" s="29"/>
      <c r="N92" s="29"/>
      <c r="O92" s="29"/>
      <c r="P92" s="346"/>
    </row>
    <row r="93" spans="11:16" ht="24.75" customHeight="1" hidden="1">
      <c r="K93" s="349"/>
      <c r="L93" s="29"/>
      <c r="M93" s="29"/>
      <c r="N93" s="29"/>
      <c r="O93" s="29"/>
      <c r="P93" s="346"/>
    </row>
    <row r="94" spans="11:16" ht="24.75" customHeight="1" hidden="1">
      <c r="K94" s="349"/>
      <c r="L94" s="29"/>
      <c r="M94" s="29"/>
      <c r="N94" s="29"/>
      <c r="O94" s="29"/>
      <c r="P94" s="346"/>
    </row>
    <row r="95" spans="11:16" ht="24.75" customHeight="1">
      <c r="K95" s="349"/>
      <c r="L95" s="29"/>
      <c r="M95" s="29"/>
      <c r="N95" s="29"/>
      <c r="O95" s="29"/>
      <c r="P95" s="346"/>
    </row>
    <row r="96" spans="11:16" ht="24.75" customHeight="1">
      <c r="K96" s="349"/>
      <c r="L96" s="29"/>
      <c r="M96" s="29"/>
      <c r="N96" s="29"/>
      <c r="O96" s="29"/>
      <c r="P96" s="346"/>
    </row>
    <row r="97" spans="11:16" ht="24.75" customHeight="1" hidden="1">
      <c r="K97" s="349"/>
      <c r="L97" s="29"/>
      <c r="M97" s="29"/>
      <c r="N97" s="29"/>
      <c r="O97" s="29"/>
      <c r="P97" s="346"/>
    </row>
    <row r="98" spans="11:16" ht="24.75" customHeight="1" hidden="1">
      <c r="K98" s="349"/>
      <c r="L98" s="29"/>
      <c r="M98" s="29"/>
      <c r="N98" s="29"/>
      <c r="O98" s="29"/>
      <c r="P98" s="346"/>
    </row>
    <row r="99" spans="11:16" ht="24.75" customHeight="1" hidden="1">
      <c r="K99" s="349"/>
      <c r="L99" s="29"/>
      <c r="M99" s="29"/>
      <c r="N99" s="29"/>
      <c r="O99" s="29"/>
      <c r="P99" s="346"/>
    </row>
    <row r="100" spans="11:16" ht="24.75" customHeight="1">
      <c r="K100" s="349"/>
      <c r="L100" s="29"/>
      <c r="M100" s="29"/>
      <c r="N100" s="29"/>
      <c r="O100" s="29"/>
      <c r="P100" s="346"/>
    </row>
    <row r="101" spans="11:16" ht="24.75" customHeight="1" hidden="1">
      <c r="K101" s="349"/>
      <c r="L101" s="29"/>
      <c r="M101" s="29"/>
      <c r="N101" s="29"/>
      <c r="O101" s="29"/>
      <c r="P101" s="346"/>
    </row>
    <row r="102" spans="11:16" ht="24.75" customHeight="1" hidden="1">
      <c r="K102" s="349"/>
      <c r="L102" s="29"/>
      <c r="M102" s="29"/>
      <c r="N102" s="29"/>
      <c r="O102" s="29"/>
      <c r="P102" s="346"/>
    </row>
    <row r="103" spans="11:16" ht="24.75" customHeight="1">
      <c r="K103" s="349"/>
      <c r="L103" s="29"/>
      <c r="M103" s="29"/>
      <c r="N103" s="29"/>
      <c r="O103" s="29"/>
      <c r="P103" s="346"/>
    </row>
    <row r="104" spans="11:16" ht="24.75" customHeight="1">
      <c r="K104" s="349"/>
      <c r="L104" s="29"/>
      <c r="M104" s="29"/>
      <c r="N104" s="29"/>
      <c r="O104" s="29"/>
      <c r="P104" s="346"/>
    </row>
    <row r="105" spans="11:16" ht="24.75" customHeight="1">
      <c r="K105" s="349"/>
      <c r="L105" s="29"/>
      <c r="M105" s="29"/>
      <c r="N105" s="29"/>
      <c r="O105" s="29"/>
      <c r="P105" s="346"/>
    </row>
    <row r="106" spans="11:16" ht="24.75" customHeight="1">
      <c r="K106" s="349"/>
      <c r="L106" s="29"/>
      <c r="M106" s="29"/>
      <c r="N106" s="29"/>
      <c r="O106" s="29"/>
      <c r="P106" s="346"/>
    </row>
    <row r="107" spans="11:16" ht="24.75" customHeight="1" hidden="1">
      <c r="K107" s="349"/>
      <c r="L107" s="29"/>
      <c r="M107" s="29"/>
      <c r="N107" s="29"/>
      <c r="O107" s="29"/>
      <c r="P107" s="346"/>
    </row>
    <row r="108" spans="11:16" ht="24.75" customHeight="1" hidden="1">
      <c r="K108" s="349"/>
      <c r="L108" s="29"/>
      <c r="M108" s="29"/>
      <c r="N108" s="29"/>
      <c r="O108" s="29"/>
      <c r="P108" s="346"/>
    </row>
    <row r="109" spans="11:16" ht="24.75" customHeight="1">
      <c r="K109" s="349"/>
      <c r="L109" s="29"/>
      <c r="M109" s="29"/>
      <c r="N109" s="29"/>
      <c r="O109" s="29"/>
      <c r="P109" s="346"/>
    </row>
    <row r="110" spans="11:16" ht="24.75" customHeight="1" hidden="1">
      <c r="K110" s="349"/>
      <c r="L110" s="29"/>
      <c r="M110" s="29"/>
      <c r="N110" s="29"/>
      <c r="O110" s="29"/>
      <c r="P110" s="346"/>
    </row>
    <row r="111" spans="11:16" ht="24.75" customHeight="1" hidden="1">
      <c r="K111" s="349"/>
      <c r="L111" s="29"/>
      <c r="M111" s="29"/>
      <c r="N111" s="29"/>
      <c r="O111" s="29"/>
      <c r="P111" s="346"/>
    </row>
    <row r="112" spans="11:16" ht="24.75" customHeight="1">
      <c r="K112" s="349"/>
      <c r="L112" s="29"/>
      <c r="M112" s="29"/>
      <c r="N112" s="29"/>
      <c r="O112" s="29"/>
      <c r="P112" s="346"/>
    </row>
    <row r="113" spans="12:15" ht="24.75" customHeight="1">
      <c r="L113" s="353"/>
      <c r="M113" s="353"/>
      <c r="N113" s="353"/>
      <c r="O113" s="353"/>
    </row>
    <row r="114" ht="24.75" customHeight="1"/>
    <row r="115" ht="24.75" customHeight="1"/>
    <row r="116" ht="24.75" customHeight="1" hidden="1"/>
    <row r="117" ht="24.75" customHeight="1" hidden="1"/>
    <row r="118" ht="24.75" customHeight="1"/>
    <row r="119" ht="24.75" customHeight="1" hidden="1"/>
    <row r="120" ht="24.75" customHeight="1" hidden="1"/>
    <row r="121" ht="24.75" customHeight="1"/>
    <row r="122" ht="24.75" customHeight="1"/>
    <row r="123" ht="24.75" customHeight="1"/>
    <row r="124" ht="24.75" customHeight="1"/>
    <row r="125" ht="24.75" customHeight="1"/>
    <row r="126" ht="24.75" customHeight="1" hidden="1"/>
    <row r="127" ht="24.75" customHeight="1" hidden="1" thickBot="1"/>
    <row r="128" s="343" customFormat="1" ht="29.25" customHeight="1"/>
    <row r="129" s="344" customFormat="1" ht="19.5" customHeight="1"/>
    <row r="133" ht="15.75" customHeight="1" hidden="1"/>
    <row r="134" ht="15.75" customHeight="1" hidden="1"/>
    <row r="135" ht="15.75" customHeight="1" hidden="1"/>
    <row r="136" ht="15.75" customHeight="1" hidden="1"/>
    <row r="137" ht="15.75" customHeight="1" hidden="1"/>
    <row r="138" ht="15.75" customHeight="1"/>
  </sheetData>
  <sheetProtection/>
  <mergeCells count="2">
    <mergeCell ref="L1:N1"/>
    <mergeCell ref="L2:N2"/>
  </mergeCells>
  <printOptions/>
  <pageMargins left="0.34" right="0" top="0" bottom="0" header="0.511811023622047" footer="0.275590551181102"/>
  <pageSetup horizontalDpi="600" verticalDpi="600" orientation="landscape" paperSize="9" scale="88" r:id="rId2"/>
  <headerFooter alignWithMargins="0">
    <oddFooter>&amp;CPage &amp;P</oddFooter>
  </headerFooter>
  <drawing r:id="rId1"/>
</worksheet>
</file>

<file path=xl/worksheets/sheet12.xml><?xml version="1.0" encoding="utf-8"?>
<worksheet xmlns="http://schemas.openxmlformats.org/spreadsheetml/2006/main" xmlns:r="http://schemas.openxmlformats.org/officeDocument/2006/relationships">
  <dimension ref="A2:B11"/>
  <sheetViews>
    <sheetView zoomScalePageLayoutView="0" workbookViewId="0" topLeftCell="A1">
      <selection activeCell="B3" sqref="B3"/>
    </sheetView>
  </sheetViews>
  <sheetFormatPr defaultColWidth="9.00390625" defaultRowHeight="15.75"/>
  <cols>
    <col min="1" max="1" width="23.50390625" style="0" customWidth="1"/>
    <col min="2" max="2" width="66.125" style="0" customWidth="1"/>
  </cols>
  <sheetData>
    <row r="2" spans="1:2" ht="62.25" customHeight="1">
      <c r="A2" s="875" t="s">
        <v>432</v>
      </c>
      <c r="B2" s="875"/>
    </row>
    <row r="3" spans="1:2" ht="22.5" customHeight="1">
      <c r="A3" s="382" t="s">
        <v>420</v>
      </c>
      <c r="B3" s="390" t="s">
        <v>616</v>
      </c>
    </row>
    <row r="4" spans="1:2" ht="22.5" customHeight="1">
      <c r="A4" s="382" t="s">
        <v>419</v>
      </c>
      <c r="B4" s="383" t="s">
        <v>535</v>
      </c>
    </row>
    <row r="5" spans="1:2" ht="22.5" customHeight="1">
      <c r="A5" s="382" t="s">
        <v>421</v>
      </c>
      <c r="B5" s="389" t="s">
        <v>534</v>
      </c>
    </row>
    <row r="6" spans="1:2" ht="22.5" customHeight="1">
      <c r="A6" s="382" t="s">
        <v>422</v>
      </c>
      <c r="B6" s="389" t="s">
        <v>434</v>
      </c>
    </row>
    <row r="7" spans="1:2" ht="34.5" customHeight="1">
      <c r="A7" s="382" t="s">
        <v>423</v>
      </c>
      <c r="B7" s="399" t="s">
        <v>536</v>
      </c>
    </row>
    <row r="8" spans="1:2" ht="15">
      <c r="A8" s="384" t="s">
        <v>424</v>
      </c>
      <c r="B8" s="400" t="s">
        <v>564</v>
      </c>
    </row>
    <row r="10" spans="1:2" ht="62.25" customHeight="1">
      <c r="A10" s="876" t="s">
        <v>433</v>
      </c>
      <c r="B10" s="876"/>
    </row>
    <row r="11" spans="1:2" ht="15">
      <c r="A11" s="877" t="s">
        <v>431</v>
      </c>
      <c r="B11" s="877"/>
    </row>
  </sheetData>
  <sheetProtection/>
  <mergeCells count="3">
    <mergeCell ref="A2:B2"/>
    <mergeCell ref="A10:B10"/>
    <mergeCell ref="A11:B11"/>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indexed="19"/>
  </sheetPr>
  <dimension ref="A1:U131"/>
  <sheetViews>
    <sheetView showZeros="0" view="pageBreakPreview" zoomScaleSheetLayoutView="100" zoomScalePageLayoutView="0" workbookViewId="0" topLeftCell="A107">
      <selection activeCell="U11" sqref="U11:U121"/>
    </sheetView>
  </sheetViews>
  <sheetFormatPr defaultColWidth="9.00390625" defaultRowHeight="15.75"/>
  <cols>
    <col min="1" max="1" width="5.125" style="405" customWidth="1"/>
    <col min="2" max="2" width="20.375" style="391" customWidth="1"/>
    <col min="3" max="3" width="9.625" style="402" customWidth="1"/>
    <col min="4" max="5" width="7.375" style="23" customWidth="1"/>
    <col min="6" max="6" width="6.50390625" style="23" customWidth="1"/>
    <col min="7" max="7" width="6.75390625" style="23" customWidth="1"/>
    <col min="8" max="8" width="8.875" style="402" customWidth="1"/>
    <col min="9" max="9" width="7.875" style="402" customWidth="1"/>
    <col min="10" max="11" width="6.25390625" style="23" customWidth="1"/>
    <col min="12" max="12" width="5.75390625" style="23" customWidth="1"/>
    <col min="13" max="14" width="5.875" style="23" customWidth="1"/>
    <col min="15" max="15" width="6.125" style="23" customWidth="1"/>
    <col min="16" max="16" width="5.25390625" style="23" customWidth="1"/>
    <col min="17" max="17" width="7.50390625" style="402" customWidth="1"/>
    <col min="18" max="18" width="8.75390625" style="402" customWidth="1"/>
    <col min="19" max="19" width="8.625" style="23" customWidth="1"/>
    <col min="20" max="20" width="9.00390625" style="409" customWidth="1"/>
    <col min="21" max="21" width="9.00390625" style="422" customWidth="1"/>
    <col min="22" max="16384" width="9.00390625" style="23" customWidth="1"/>
  </cols>
  <sheetData>
    <row r="1" spans="1:21" ht="20.25" customHeight="1">
      <c r="A1" s="425" t="s">
        <v>27</v>
      </c>
      <c r="B1" s="423"/>
      <c r="C1" s="424"/>
      <c r="D1" s="426"/>
      <c r="E1" s="894" t="s">
        <v>64</v>
      </c>
      <c r="F1" s="894"/>
      <c r="G1" s="894"/>
      <c r="H1" s="894"/>
      <c r="I1" s="894"/>
      <c r="J1" s="894"/>
      <c r="K1" s="894"/>
      <c r="L1" s="894"/>
      <c r="M1" s="894"/>
      <c r="N1" s="894"/>
      <c r="O1" s="894"/>
      <c r="P1" s="427" t="s">
        <v>426</v>
      </c>
      <c r="Q1" s="427"/>
      <c r="R1" s="427"/>
      <c r="S1" s="427"/>
      <c r="T1" s="428"/>
      <c r="U1" s="429"/>
    </row>
    <row r="2" spans="1:21" ht="17.25" customHeight="1">
      <c r="A2" s="899" t="s">
        <v>238</v>
      </c>
      <c r="B2" s="899"/>
      <c r="C2" s="899"/>
      <c r="D2" s="899"/>
      <c r="E2" s="895" t="s">
        <v>34</v>
      </c>
      <c r="F2" s="895"/>
      <c r="G2" s="895"/>
      <c r="H2" s="895"/>
      <c r="I2" s="895"/>
      <c r="J2" s="895"/>
      <c r="K2" s="895"/>
      <c r="L2" s="895"/>
      <c r="M2" s="895"/>
      <c r="N2" s="895"/>
      <c r="O2" s="895"/>
      <c r="P2" s="900" t="str">
        <f>'[8]Thong tin'!B4</f>
        <v>CTHADS Hải Phòng</v>
      </c>
      <c r="Q2" s="900"/>
      <c r="R2" s="900"/>
      <c r="S2" s="900"/>
      <c r="T2" s="879"/>
      <c r="U2" s="429"/>
    </row>
    <row r="3" spans="1:21" ht="19.5" customHeight="1">
      <c r="A3" s="899" t="s">
        <v>239</v>
      </c>
      <c r="B3" s="899"/>
      <c r="C3" s="899"/>
      <c r="D3" s="899"/>
      <c r="E3" s="896" t="s">
        <v>617</v>
      </c>
      <c r="F3" s="896"/>
      <c r="G3" s="896"/>
      <c r="H3" s="896"/>
      <c r="I3" s="896"/>
      <c r="J3" s="896"/>
      <c r="K3" s="896"/>
      <c r="L3" s="896"/>
      <c r="M3" s="896"/>
      <c r="N3" s="896"/>
      <c r="O3" s="896"/>
      <c r="P3" s="427" t="s">
        <v>533</v>
      </c>
      <c r="Q3" s="424"/>
      <c r="R3" s="427"/>
      <c r="S3" s="427"/>
      <c r="T3" s="879"/>
      <c r="U3" s="429"/>
    </row>
    <row r="4" spans="1:21" ht="14.25" customHeight="1">
      <c r="A4" s="430" t="s">
        <v>117</v>
      </c>
      <c r="B4" s="423"/>
      <c r="C4" s="424"/>
      <c r="D4" s="424"/>
      <c r="E4" s="424"/>
      <c r="F4" s="424"/>
      <c r="G4" s="424"/>
      <c r="H4" s="424"/>
      <c r="I4" s="424"/>
      <c r="J4" s="424"/>
      <c r="K4" s="424"/>
      <c r="L4" s="424"/>
      <c r="M4" s="424"/>
      <c r="N4" s="431"/>
      <c r="O4" s="431"/>
      <c r="P4" s="898" t="s">
        <v>301</v>
      </c>
      <c r="Q4" s="898"/>
      <c r="R4" s="898"/>
      <c r="S4" s="898"/>
      <c r="T4" s="879"/>
      <c r="U4" s="429"/>
    </row>
    <row r="5" spans="1:21" ht="21.75" customHeight="1">
      <c r="A5" s="425"/>
      <c r="B5" s="423"/>
      <c r="C5" s="426"/>
      <c r="D5" s="426"/>
      <c r="E5" s="426"/>
      <c r="F5" s="426"/>
      <c r="G5" s="426"/>
      <c r="H5" s="426"/>
      <c r="I5" s="426"/>
      <c r="J5" s="426"/>
      <c r="K5" s="426"/>
      <c r="L5" s="426"/>
      <c r="M5" s="426"/>
      <c r="N5" s="426"/>
      <c r="O5" s="426"/>
      <c r="P5" s="426"/>
      <c r="Q5" s="432" t="s">
        <v>237</v>
      </c>
      <c r="R5" s="433"/>
      <c r="S5" s="433"/>
      <c r="T5" s="880"/>
      <c r="U5" s="429"/>
    </row>
    <row r="6" spans="1:21" ht="19.5" customHeight="1">
      <c r="A6" s="901" t="s">
        <v>55</v>
      </c>
      <c r="B6" s="902"/>
      <c r="C6" s="885" t="s">
        <v>118</v>
      </c>
      <c r="D6" s="885"/>
      <c r="E6" s="885"/>
      <c r="F6" s="887" t="s">
        <v>99</v>
      </c>
      <c r="G6" s="887" t="s">
        <v>119</v>
      </c>
      <c r="H6" s="897" t="s">
        <v>100</v>
      </c>
      <c r="I6" s="897"/>
      <c r="J6" s="897"/>
      <c r="K6" s="897"/>
      <c r="L6" s="897"/>
      <c r="M6" s="897"/>
      <c r="N6" s="897"/>
      <c r="O6" s="897"/>
      <c r="P6" s="897"/>
      <c r="Q6" s="897"/>
      <c r="R6" s="885" t="s">
        <v>243</v>
      </c>
      <c r="S6" s="888" t="s">
        <v>428</v>
      </c>
      <c r="T6" s="878" t="s">
        <v>595</v>
      </c>
      <c r="U6" s="429"/>
    </row>
    <row r="7" spans="1:21" s="378" customFormat="1" ht="27" customHeight="1">
      <c r="A7" s="903"/>
      <c r="B7" s="904"/>
      <c r="C7" s="885" t="s">
        <v>42</v>
      </c>
      <c r="D7" s="885" t="s">
        <v>7</v>
      </c>
      <c r="E7" s="885"/>
      <c r="F7" s="887"/>
      <c r="G7" s="887"/>
      <c r="H7" s="887" t="s">
        <v>100</v>
      </c>
      <c r="I7" s="885" t="s">
        <v>101</v>
      </c>
      <c r="J7" s="885"/>
      <c r="K7" s="885"/>
      <c r="L7" s="885"/>
      <c r="M7" s="885"/>
      <c r="N7" s="885"/>
      <c r="O7" s="885"/>
      <c r="P7" s="885"/>
      <c r="Q7" s="887" t="s">
        <v>110</v>
      </c>
      <c r="R7" s="885"/>
      <c r="S7" s="888"/>
      <c r="T7" s="878"/>
      <c r="U7" s="434"/>
    </row>
    <row r="8" spans="1:21" ht="21.75" customHeight="1">
      <c r="A8" s="903"/>
      <c r="B8" s="904"/>
      <c r="C8" s="885"/>
      <c r="D8" s="885" t="s">
        <v>121</v>
      </c>
      <c r="E8" s="885" t="s">
        <v>122</v>
      </c>
      <c r="F8" s="887"/>
      <c r="G8" s="887"/>
      <c r="H8" s="887"/>
      <c r="I8" s="887" t="s">
        <v>427</v>
      </c>
      <c r="J8" s="885" t="s">
        <v>7</v>
      </c>
      <c r="K8" s="885"/>
      <c r="L8" s="885"/>
      <c r="M8" s="885"/>
      <c r="N8" s="885"/>
      <c r="O8" s="885"/>
      <c r="P8" s="885"/>
      <c r="Q8" s="887"/>
      <c r="R8" s="885"/>
      <c r="S8" s="888"/>
      <c r="T8" s="878"/>
      <c r="U8" s="429"/>
    </row>
    <row r="9" spans="1:21" ht="84" customHeight="1">
      <c r="A9" s="905"/>
      <c r="B9" s="906"/>
      <c r="C9" s="885"/>
      <c r="D9" s="885"/>
      <c r="E9" s="885"/>
      <c r="F9" s="887"/>
      <c r="G9" s="887"/>
      <c r="H9" s="887"/>
      <c r="I9" s="887"/>
      <c r="J9" s="435" t="s">
        <v>123</v>
      </c>
      <c r="K9" s="435" t="s">
        <v>124</v>
      </c>
      <c r="L9" s="436" t="s">
        <v>103</v>
      </c>
      <c r="M9" s="436" t="s">
        <v>125</v>
      </c>
      <c r="N9" s="436" t="s">
        <v>106</v>
      </c>
      <c r="O9" s="436" t="s">
        <v>244</v>
      </c>
      <c r="P9" s="436" t="s">
        <v>109</v>
      </c>
      <c r="Q9" s="887"/>
      <c r="R9" s="885"/>
      <c r="S9" s="888"/>
      <c r="T9" s="878"/>
      <c r="U9" s="429"/>
    </row>
    <row r="10" spans="1:21" ht="22.5" customHeight="1">
      <c r="A10" s="889" t="s">
        <v>6</v>
      </c>
      <c r="B10" s="890"/>
      <c r="C10" s="437">
        <v>1</v>
      </c>
      <c r="D10" s="437">
        <v>2</v>
      </c>
      <c r="E10" s="437">
        <v>3</v>
      </c>
      <c r="F10" s="437">
        <v>4</v>
      </c>
      <c r="G10" s="437">
        <v>5</v>
      </c>
      <c r="H10" s="437">
        <v>6</v>
      </c>
      <c r="I10" s="437">
        <v>7</v>
      </c>
      <c r="J10" s="437">
        <v>8</v>
      </c>
      <c r="K10" s="437">
        <v>9</v>
      </c>
      <c r="L10" s="437">
        <v>10</v>
      </c>
      <c r="M10" s="437">
        <v>11</v>
      </c>
      <c r="N10" s="437">
        <v>12</v>
      </c>
      <c r="O10" s="437">
        <v>13</v>
      </c>
      <c r="P10" s="437">
        <v>14</v>
      </c>
      <c r="Q10" s="437">
        <v>15</v>
      </c>
      <c r="R10" s="437">
        <v>16</v>
      </c>
      <c r="S10" s="438" t="s">
        <v>248</v>
      </c>
      <c r="T10" s="437" t="s">
        <v>249</v>
      </c>
      <c r="U10" s="429"/>
    </row>
    <row r="11" spans="1:21" s="490" customFormat="1" ht="25.5" customHeight="1">
      <c r="A11" s="892" t="s">
        <v>30</v>
      </c>
      <c r="B11" s="893"/>
      <c r="C11" s="483">
        <f>C12+C32</f>
        <v>13725</v>
      </c>
      <c r="D11" s="483">
        <f aca="true" t="shared" si="0" ref="D11:Q11">D12+D32</f>
        <v>8097</v>
      </c>
      <c r="E11" s="483">
        <f t="shared" si="0"/>
        <v>5628</v>
      </c>
      <c r="F11" s="483">
        <f t="shared" si="0"/>
        <v>108</v>
      </c>
      <c r="G11" s="483">
        <f t="shared" si="0"/>
        <v>4</v>
      </c>
      <c r="H11" s="483">
        <f t="shared" si="0"/>
        <v>13617</v>
      </c>
      <c r="I11" s="483">
        <f t="shared" si="0"/>
        <v>7887</v>
      </c>
      <c r="J11" s="483">
        <f t="shared" si="0"/>
        <v>4073</v>
      </c>
      <c r="K11" s="483">
        <f t="shared" si="0"/>
        <v>109</v>
      </c>
      <c r="L11" s="483">
        <f t="shared" si="0"/>
        <v>3678</v>
      </c>
      <c r="M11" s="483">
        <f t="shared" si="0"/>
        <v>5</v>
      </c>
      <c r="N11" s="483">
        <f t="shared" si="0"/>
        <v>2</v>
      </c>
      <c r="O11" s="483">
        <f t="shared" si="0"/>
        <v>0</v>
      </c>
      <c r="P11" s="483">
        <f t="shared" si="0"/>
        <v>20</v>
      </c>
      <c r="Q11" s="483">
        <f t="shared" si="0"/>
        <v>5730</v>
      </c>
      <c r="R11" s="483">
        <f>SUM(L11:Q11)</f>
        <v>9435</v>
      </c>
      <c r="S11" s="484">
        <f>(J11+K11)/I11*100</f>
        <v>53.02396348421453</v>
      </c>
      <c r="T11" s="485">
        <v>1</v>
      </c>
      <c r="U11" s="486">
        <f>C11-F11-H11</f>
        <v>0</v>
      </c>
    </row>
    <row r="12" spans="1:21" s="415" customFormat="1" ht="25.5" customHeight="1">
      <c r="A12" s="480" t="s">
        <v>0</v>
      </c>
      <c r="B12" s="481" t="s">
        <v>78</v>
      </c>
      <c r="C12" s="482">
        <f>SUM(C13:C31)</f>
        <v>649</v>
      </c>
      <c r="D12" s="482">
        <f aca="true" t="shared" si="1" ref="D12:Q12">SUM(D13:D31)</f>
        <v>193</v>
      </c>
      <c r="E12" s="482">
        <f t="shared" si="1"/>
        <v>456</v>
      </c>
      <c r="F12" s="482">
        <f t="shared" si="1"/>
        <v>20</v>
      </c>
      <c r="G12" s="482">
        <f t="shared" si="1"/>
        <v>0</v>
      </c>
      <c r="H12" s="482">
        <f t="shared" si="1"/>
        <v>629</v>
      </c>
      <c r="I12" s="482">
        <f t="shared" si="1"/>
        <v>589</v>
      </c>
      <c r="J12" s="482">
        <f t="shared" si="1"/>
        <v>284</v>
      </c>
      <c r="K12" s="482">
        <f t="shared" si="1"/>
        <v>1</v>
      </c>
      <c r="L12" s="482">
        <f t="shared" si="1"/>
        <v>302</v>
      </c>
      <c r="M12" s="482">
        <f t="shared" si="1"/>
        <v>0</v>
      </c>
      <c r="N12" s="482">
        <f t="shared" si="1"/>
        <v>2</v>
      </c>
      <c r="O12" s="482">
        <f t="shared" si="1"/>
        <v>0</v>
      </c>
      <c r="P12" s="482">
        <f t="shared" si="1"/>
        <v>0</v>
      </c>
      <c r="Q12" s="482">
        <f t="shared" si="1"/>
        <v>40</v>
      </c>
      <c r="R12" s="483">
        <f>SUM(L12:Q12)</f>
        <v>344</v>
      </c>
      <c r="S12" s="484">
        <f>(J12+K12)/I12*100</f>
        <v>48.38709677419355</v>
      </c>
      <c r="T12" s="485">
        <f aca="true" t="shared" si="2" ref="T12:T31">C12-F12-H12</f>
        <v>0</v>
      </c>
      <c r="U12" s="486">
        <f aca="true" t="shared" si="3" ref="U12:U75">C12-F12-H12</f>
        <v>0</v>
      </c>
    </row>
    <row r="13" spans="1:21" s="381" customFormat="1" ht="25.5" customHeight="1">
      <c r="A13" s="450" t="s">
        <v>45</v>
      </c>
      <c r="B13" s="451" t="s">
        <v>435</v>
      </c>
      <c r="C13" s="463">
        <v>13</v>
      </c>
      <c r="D13" s="462">
        <v>1</v>
      </c>
      <c r="E13" s="463">
        <v>12</v>
      </c>
      <c r="F13" s="463">
        <v>0</v>
      </c>
      <c r="G13" s="463"/>
      <c r="H13" s="463">
        <v>13</v>
      </c>
      <c r="I13" s="463">
        <v>13</v>
      </c>
      <c r="J13" s="463">
        <v>7</v>
      </c>
      <c r="K13" s="463">
        <v>0</v>
      </c>
      <c r="L13" s="463">
        <v>6</v>
      </c>
      <c r="M13" s="463"/>
      <c r="N13" s="463"/>
      <c r="O13" s="463"/>
      <c r="P13" s="463"/>
      <c r="Q13" s="463"/>
      <c r="R13" s="462">
        <f>SUM(L13:Q13)</f>
        <v>6</v>
      </c>
      <c r="S13" s="439">
        <f>(J13+K13)/I13*100</f>
        <v>53.84615384615385</v>
      </c>
      <c r="T13" s="444">
        <f t="shared" si="2"/>
        <v>0</v>
      </c>
      <c r="U13" s="486">
        <f t="shared" si="3"/>
        <v>0</v>
      </c>
    </row>
    <row r="14" spans="1:21" s="381" customFormat="1" ht="25.5" customHeight="1">
      <c r="A14" s="450" t="s">
        <v>46</v>
      </c>
      <c r="B14" s="451" t="s">
        <v>436</v>
      </c>
      <c r="C14" s="463">
        <v>12</v>
      </c>
      <c r="D14" s="462">
        <v>2</v>
      </c>
      <c r="E14" s="463">
        <v>10</v>
      </c>
      <c r="F14" s="463">
        <v>0</v>
      </c>
      <c r="G14" s="463"/>
      <c r="H14" s="463">
        <v>12</v>
      </c>
      <c r="I14" s="463">
        <v>12</v>
      </c>
      <c r="J14" s="463">
        <v>4</v>
      </c>
      <c r="K14" s="463">
        <v>0</v>
      </c>
      <c r="L14" s="463">
        <v>8</v>
      </c>
      <c r="M14" s="463"/>
      <c r="N14" s="463"/>
      <c r="O14" s="463"/>
      <c r="P14" s="463"/>
      <c r="Q14" s="463"/>
      <c r="R14" s="462">
        <f aca="true" t="shared" si="4" ref="R14:R77">SUM(L14:Q14)</f>
        <v>8</v>
      </c>
      <c r="S14" s="439">
        <f aca="true" t="shared" si="5" ref="S14:S77">(J14+K14)/I14*100</f>
        <v>33.33333333333333</v>
      </c>
      <c r="T14" s="444">
        <f t="shared" si="2"/>
        <v>0</v>
      </c>
      <c r="U14" s="486">
        <f t="shared" si="3"/>
        <v>0</v>
      </c>
    </row>
    <row r="15" spans="1:21" s="381" customFormat="1" ht="25.5" customHeight="1">
      <c r="A15" s="450" t="s">
        <v>102</v>
      </c>
      <c r="B15" s="451" t="s">
        <v>434</v>
      </c>
      <c r="C15" s="463">
        <v>15</v>
      </c>
      <c r="D15" s="462">
        <v>0</v>
      </c>
      <c r="E15" s="463">
        <v>15</v>
      </c>
      <c r="F15" s="463">
        <v>0</v>
      </c>
      <c r="G15" s="463"/>
      <c r="H15" s="463">
        <v>15</v>
      </c>
      <c r="I15" s="463">
        <v>15</v>
      </c>
      <c r="J15" s="463">
        <v>10</v>
      </c>
      <c r="K15" s="463">
        <v>0</v>
      </c>
      <c r="L15" s="463">
        <v>5</v>
      </c>
      <c r="M15" s="463"/>
      <c r="N15" s="463"/>
      <c r="O15" s="463"/>
      <c r="P15" s="463"/>
      <c r="Q15" s="463"/>
      <c r="R15" s="462">
        <f t="shared" si="4"/>
        <v>5</v>
      </c>
      <c r="S15" s="439">
        <f t="shared" si="5"/>
        <v>66.66666666666666</v>
      </c>
      <c r="T15" s="444">
        <f t="shared" si="2"/>
        <v>0</v>
      </c>
      <c r="U15" s="486">
        <f t="shared" si="3"/>
        <v>0</v>
      </c>
    </row>
    <row r="16" spans="1:21" s="381" customFormat="1" ht="25.5" customHeight="1">
      <c r="A16" s="450" t="s">
        <v>104</v>
      </c>
      <c r="B16" s="451" t="s">
        <v>526</v>
      </c>
      <c r="C16" s="463">
        <v>13</v>
      </c>
      <c r="D16" s="462">
        <v>7</v>
      </c>
      <c r="E16" s="463">
        <v>6</v>
      </c>
      <c r="F16" s="463">
        <v>0</v>
      </c>
      <c r="G16" s="463"/>
      <c r="H16" s="463">
        <v>13</v>
      </c>
      <c r="I16" s="463">
        <v>13</v>
      </c>
      <c r="J16" s="463">
        <v>6</v>
      </c>
      <c r="K16" s="463">
        <v>0</v>
      </c>
      <c r="L16" s="463">
        <v>5</v>
      </c>
      <c r="M16" s="463"/>
      <c r="N16" s="463">
        <v>2</v>
      </c>
      <c r="O16" s="463"/>
      <c r="P16" s="463"/>
      <c r="Q16" s="463"/>
      <c r="R16" s="462">
        <f t="shared" si="4"/>
        <v>7</v>
      </c>
      <c r="S16" s="439">
        <f t="shared" si="5"/>
        <v>46.15384615384615</v>
      </c>
      <c r="T16" s="444">
        <f t="shared" si="2"/>
        <v>0</v>
      </c>
      <c r="U16" s="486">
        <f t="shared" si="3"/>
        <v>0</v>
      </c>
    </row>
    <row r="17" spans="1:21" s="381" customFormat="1" ht="25.5" customHeight="1">
      <c r="A17" s="450" t="s">
        <v>105</v>
      </c>
      <c r="B17" s="451" t="s">
        <v>437</v>
      </c>
      <c r="C17" s="463">
        <v>43</v>
      </c>
      <c r="D17" s="462">
        <v>15</v>
      </c>
      <c r="E17" s="463">
        <v>28</v>
      </c>
      <c r="F17" s="463">
        <v>0</v>
      </c>
      <c r="G17" s="463"/>
      <c r="H17" s="463">
        <v>43</v>
      </c>
      <c r="I17" s="463">
        <v>40</v>
      </c>
      <c r="J17" s="463">
        <v>23</v>
      </c>
      <c r="K17" s="463">
        <v>0</v>
      </c>
      <c r="L17" s="463">
        <v>17</v>
      </c>
      <c r="M17" s="463"/>
      <c r="N17" s="463"/>
      <c r="O17" s="463"/>
      <c r="P17" s="463"/>
      <c r="Q17" s="463">
        <v>3</v>
      </c>
      <c r="R17" s="462">
        <f t="shared" si="4"/>
        <v>20</v>
      </c>
      <c r="S17" s="439">
        <f t="shared" si="5"/>
        <v>57.49999999999999</v>
      </c>
      <c r="T17" s="444">
        <f t="shared" si="2"/>
        <v>0</v>
      </c>
      <c r="U17" s="486">
        <f t="shared" si="3"/>
        <v>0</v>
      </c>
    </row>
    <row r="18" spans="1:21" s="381" customFormat="1" ht="25.5" customHeight="1">
      <c r="A18" s="450" t="s">
        <v>107</v>
      </c>
      <c r="B18" s="451" t="s">
        <v>438</v>
      </c>
      <c r="C18" s="463">
        <v>13</v>
      </c>
      <c r="D18" s="462">
        <v>13</v>
      </c>
      <c r="E18" s="463">
        <v>0</v>
      </c>
      <c r="F18" s="463">
        <v>0</v>
      </c>
      <c r="G18" s="463"/>
      <c r="H18" s="463">
        <v>13</v>
      </c>
      <c r="I18" s="463">
        <v>8</v>
      </c>
      <c r="J18" s="463">
        <v>0</v>
      </c>
      <c r="K18" s="463">
        <v>0</v>
      </c>
      <c r="L18" s="464">
        <v>8</v>
      </c>
      <c r="M18" s="464"/>
      <c r="N18" s="465"/>
      <c r="O18" s="465"/>
      <c r="P18" s="465"/>
      <c r="Q18" s="465">
        <v>5</v>
      </c>
      <c r="R18" s="462">
        <f t="shared" si="4"/>
        <v>13</v>
      </c>
      <c r="S18" s="439">
        <f t="shared" si="5"/>
        <v>0</v>
      </c>
      <c r="T18" s="444">
        <f t="shared" si="2"/>
        <v>0</v>
      </c>
      <c r="U18" s="486">
        <f t="shared" si="3"/>
        <v>0</v>
      </c>
    </row>
    <row r="19" spans="1:21" s="381" customFormat="1" ht="25.5" customHeight="1">
      <c r="A19" s="450" t="s">
        <v>108</v>
      </c>
      <c r="B19" s="451" t="s">
        <v>439</v>
      </c>
      <c r="C19" s="463">
        <v>38</v>
      </c>
      <c r="D19" s="462">
        <v>11</v>
      </c>
      <c r="E19" s="463">
        <v>27</v>
      </c>
      <c r="F19" s="463">
        <v>0</v>
      </c>
      <c r="G19" s="465"/>
      <c r="H19" s="463">
        <v>38</v>
      </c>
      <c r="I19" s="463">
        <v>36</v>
      </c>
      <c r="J19" s="463">
        <v>13</v>
      </c>
      <c r="K19" s="463">
        <v>0</v>
      </c>
      <c r="L19" s="465">
        <v>23</v>
      </c>
      <c r="M19" s="465"/>
      <c r="N19" s="464"/>
      <c r="O19" s="465"/>
      <c r="P19" s="465"/>
      <c r="Q19" s="465">
        <v>2</v>
      </c>
      <c r="R19" s="462">
        <f t="shared" si="4"/>
        <v>25</v>
      </c>
      <c r="S19" s="439">
        <f t="shared" si="5"/>
        <v>36.11111111111111</v>
      </c>
      <c r="T19" s="444">
        <f t="shared" si="2"/>
        <v>0</v>
      </c>
      <c r="U19" s="486">
        <f t="shared" si="3"/>
        <v>0</v>
      </c>
    </row>
    <row r="20" spans="1:21" s="381" customFormat="1" ht="25.5" customHeight="1">
      <c r="A20" s="450" t="s">
        <v>115</v>
      </c>
      <c r="B20" s="451" t="s">
        <v>440</v>
      </c>
      <c r="C20" s="463">
        <v>32</v>
      </c>
      <c r="D20" s="462">
        <v>6</v>
      </c>
      <c r="E20" s="463">
        <v>26</v>
      </c>
      <c r="F20" s="463">
        <v>0</v>
      </c>
      <c r="G20" s="465"/>
      <c r="H20" s="463">
        <v>32</v>
      </c>
      <c r="I20" s="463">
        <v>31</v>
      </c>
      <c r="J20" s="463">
        <v>16</v>
      </c>
      <c r="K20" s="463">
        <v>0</v>
      </c>
      <c r="L20" s="465">
        <v>15</v>
      </c>
      <c r="M20" s="465"/>
      <c r="N20" s="464"/>
      <c r="O20" s="465"/>
      <c r="P20" s="465"/>
      <c r="Q20" s="465">
        <v>1</v>
      </c>
      <c r="R20" s="462">
        <f t="shared" si="4"/>
        <v>16</v>
      </c>
      <c r="S20" s="439">
        <f t="shared" si="5"/>
        <v>51.61290322580645</v>
      </c>
      <c r="T20" s="444">
        <f t="shared" si="2"/>
        <v>0</v>
      </c>
      <c r="U20" s="486">
        <f t="shared" si="3"/>
        <v>0</v>
      </c>
    </row>
    <row r="21" spans="1:21" s="381" customFormat="1" ht="25.5" customHeight="1">
      <c r="A21" s="450" t="s">
        <v>425</v>
      </c>
      <c r="B21" s="451" t="s">
        <v>442</v>
      </c>
      <c r="C21" s="463">
        <v>62</v>
      </c>
      <c r="D21" s="462">
        <v>19</v>
      </c>
      <c r="E21" s="463">
        <v>43</v>
      </c>
      <c r="F21" s="463">
        <v>0</v>
      </c>
      <c r="G21" s="465"/>
      <c r="H21" s="463">
        <v>62</v>
      </c>
      <c r="I21" s="463">
        <v>62</v>
      </c>
      <c r="J21" s="463">
        <v>24</v>
      </c>
      <c r="K21" s="463">
        <v>0</v>
      </c>
      <c r="L21" s="465">
        <v>38</v>
      </c>
      <c r="M21" s="465"/>
      <c r="N21" s="464"/>
      <c r="O21" s="465"/>
      <c r="P21" s="465"/>
      <c r="Q21" s="465"/>
      <c r="R21" s="462">
        <f t="shared" si="4"/>
        <v>38</v>
      </c>
      <c r="S21" s="439">
        <f t="shared" si="5"/>
        <v>38.70967741935484</v>
      </c>
      <c r="T21" s="444">
        <f t="shared" si="2"/>
        <v>0</v>
      </c>
      <c r="U21" s="486">
        <f t="shared" si="3"/>
        <v>0</v>
      </c>
    </row>
    <row r="22" spans="1:21" s="381" customFormat="1" ht="25.5" customHeight="1">
      <c r="A22" s="450" t="s">
        <v>441</v>
      </c>
      <c r="B22" s="451" t="s">
        <v>444</v>
      </c>
      <c r="C22" s="463">
        <v>28</v>
      </c>
      <c r="D22" s="462">
        <v>11</v>
      </c>
      <c r="E22" s="463">
        <v>17</v>
      </c>
      <c r="F22" s="463">
        <v>0</v>
      </c>
      <c r="G22" s="465"/>
      <c r="H22" s="463">
        <v>28</v>
      </c>
      <c r="I22" s="463">
        <v>28</v>
      </c>
      <c r="J22" s="463">
        <v>15</v>
      </c>
      <c r="K22" s="463">
        <v>0</v>
      </c>
      <c r="L22" s="465">
        <v>13</v>
      </c>
      <c r="M22" s="465"/>
      <c r="N22" s="464"/>
      <c r="O22" s="465"/>
      <c r="P22" s="465"/>
      <c r="Q22" s="465"/>
      <c r="R22" s="462">
        <f t="shared" si="4"/>
        <v>13</v>
      </c>
      <c r="S22" s="439">
        <f t="shared" si="5"/>
        <v>53.57142857142857</v>
      </c>
      <c r="T22" s="444">
        <f t="shared" si="2"/>
        <v>0</v>
      </c>
      <c r="U22" s="486">
        <f t="shared" si="3"/>
        <v>0</v>
      </c>
    </row>
    <row r="23" spans="1:21" s="381" customFormat="1" ht="25.5" customHeight="1">
      <c r="A23" s="450" t="s">
        <v>443</v>
      </c>
      <c r="B23" s="451" t="s">
        <v>539</v>
      </c>
      <c r="C23" s="463">
        <v>39</v>
      </c>
      <c r="D23" s="462">
        <v>14</v>
      </c>
      <c r="E23" s="463">
        <v>25</v>
      </c>
      <c r="F23" s="463">
        <v>0</v>
      </c>
      <c r="G23" s="465"/>
      <c r="H23" s="463">
        <v>39</v>
      </c>
      <c r="I23" s="463">
        <v>35</v>
      </c>
      <c r="J23" s="463">
        <v>11</v>
      </c>
      <c r="K23" s="463">
        <v>0</v>
      </c>
      <c r="L23" s="465">
        <v>24</v>
      </c>
      <c r="M23" s="465"/>
      <c r="N23" s="464"/>
      <c r="O23" s="465"/>
      <c r="P23" s="465"/>
      <c r="Q23" s="465">
        <v>4</v>
      </c>
      <c r="R23" s="462">
        <f t="shared" si="4"/>
        <v>28</v>
      </c>
      <c r="S23" s="439">
        <f t="shared" si="5"/>
        <v>31.428571428571427</v>
      </c>
      <c r="T23" s="444">
        <f t="shared" si="2"/>
        <v>0</v>
      </c>
      <c r="U23" s="486">
        <f t="shared" si="3"/>
        <v>0</v>
      </c>
    </row>
    <row r="24" spans="1:21" s="381" customFormat="1" ht="25.5" customHeight="1">
      <c r="A24" s="450" t="s">
        <v>445</v>
      </c>
      <c r="B24" s="451" t="s">
        <v>540</v>
      </c>
      <c r="C24" s="463">
        <v>70</v>
      </c>
      <c r="D24" s="463">
        <v>28</v>
      </c>
      <c r="E24" s="463">
        <v>42</v>
      </c>
      <c r="F24" s="463">
        <v>5</v>
      </c>
      <c r="G24" s="463"/>
      <c r="H24" s="463">
        <v>65</v>
      </c>
      <c r="I24" s="463">
        <v>59</v>
      </c>
      <c r="J24" s="463">
        <v>30</v>
      </c>
      <c r="K24" s="463">
        <v>0</v>
      </c>
      <c r="L24" s="464">
        <v>29</v>
      </c>
      <c r="M24" s="464"/>
      <c r="N24" s="465"/>
      <c r="O24" s="465"/>
      <c r="P24" s="465"/>
      <c r="Q24" s="465">
        <v>6</v>
      </c>
      <c r="R24" s="462">
        <f t="shared" si="4"/>
        <v>35</v>
      </c>
      <c r="S24" s="439">
        <f t="shared" si="5"/>
        <v>50.847457627118644</v>
      </c>
      <c r="T24" s="444">
        <f t="shared" si="2"/>
        <v>0</v>
      </c>
      <c r="U24" s="486">
        <f t="shared" si="3"/>
        <v>0</v>
      </c>
    </row>
    <row r="25" spans="1:21" s="381" customFormat="1" ht="25.5" customHeight="1">
      <c r="A25" s="450" t="s">
        <v>446</v>
      </c>
      <c r="B25" s="451" t="s">
        <v>448</v>
      </c>
      <c r="C25" s="463">
        <v>52</v>
      </c>
      <c r="D25" s="463">
        <v>19</v>
      </c>
      <c r="E25" s="463">
        <v>33</v>
      </c>
      <c r="F25" s="463">
        <v>5</v>
      </c>
      <c r="G25" s="463"/>
      <c r="H25" s="463">
        <v>47</v>
      </c>
      <c r="I25" s="463">
        <v>43</v>
      </c>
      <c r="J25" s="463">
        <v>23</v>
      </c>
      <c r="K25" s="463">
        <v>1</v>
      </c>
      <c r="L25" s="464">
        <v>19</v>
      </c>
      <c r="M25" s="464"/>
      <c r="N25" s="465">
        <v>0</v>
      </c>
      <c r="O25" s="465"/>
      <c r="P25" s="465"/>
      <c r="Q25" s="465">
        <v>4</v>
      </c>
      <c r="R25" s="462">
        <f t="shared" si="4"/>
        <v>23</v>
      </c>
      <c r="S25" s="439">
        <f t="shared" si="5"/>
        <v>55.81395348837209</v>
      </c>
      <c r="T25" s="444">
        <f t="shared" si="2"/>
        <v>0</v>
      </c>
      <c r="U25" s="486">
        <f t="shared" si="3"/>
        <v>0</v>
      </c>
    </row>
    <row r="26" spans="1:21" s="381" customFormat="1" ht="25.5" customHeight="1">
      <c r="A26" s="450" t="s">
        <v>447</v>
      </c>
      <c r="B26" s="451" t="s">
        <v>450</v>
      </c>
      <c r="C26" s="463">
        <v>36</v>
      </c>
      <c r="D26" s="462">
        <v>5</v>
      </c>
      <c r="E26" s="463">
        <v>31</v>
      </c>
      <c r="F26" s="463">
        <v>1</v>
      </c>
      <c r="G26" s="465"/>
      <c r="H26" s="463">
        <v>35</v>
      </c>
      <c r="I26" s="463">
        <v>32</v>
      </c>
      <c r="J26" s="463">
        <v>18</v>
      </c>
      <c r="K26" s="463">
        <v>0</v>
      </c>
      <c r="L26" s="465">
        <v>14</v>
      </c>
      <c r="M26" s="465">
        <v>0</v>
      </c>
      <c r="N26" s="464"/>
      <c r="O26" s="465"/>
      <c r="P26" s="465"/>
      <c r="Q26" s="465">
        <v>3</v>
      </c>
      <c r="R26" s="462">
        <f t="shared" si="4"/>
        <v>17</v>
      </c>
      <c r="S26" s="439">
        <f t="shared" si="5"/>
        <v>56.25</v>
      </c>
      <c r="T26" s="444">
        <f t="shared" si="2"/>
        <v>0</v>
      </c>
      <c r="U26" s="486">
        <f t="shared" si="3"/>
        <v>0</v>
      </c>
    </row>
    <row r="27" spans="1:21" s="381" customFormat="1" ht="25.5" customHeight="1">
      <c r="A27" s="450" t="s">
        <v>449</v>
      </c>
      <c r="B27" s="451" t="s">
        <v>452</v>
      </c>
      <c r="C27" s="463">
        <v>50</v>
      </c>
      <c r="D27" s="462">
        <v>19</v>
      </c>
      <c r="E27" s="463">
        <v>31</v>
      </c>
      <c r="F27" s="463">
        <v>0</v>
      </c>
      <c r="G27" s="466"/>
      <c r="H27" s="463">
        <v>50</v>
      </c>
      <c r="I27" s="463">
        <v>49</v>
      </c>
      <c r="J27" s="463">
        <v>15</v>
      </c>
      <c r="K27" s="463">
        <v>0</v>
      </c>
      <c r="L27" s="464">
        <v>34</v>
      </c>
      <c r="M27" s="464"/>
      <c r="N27" s="464"/>
      <c r="O27" s="465"/>
      <c r="P27" s="465"/>
      <c r="Q27" s="465">
        <v>1</v>
      </c>
      <c r="R27" s="462">
        <f t="shared" si="4"/>
        <v>35</v>
      </c>
      <c r="S27" s="439">
        <f t="shared" si="5"/>
        <v>30.612244897959183</v>
      </c>
      <c r="T27" s="444">
        <f t="shared" si="2"/>
        <v>0</v>
      </c>
      <c r="U27" s="486">
        <f t="shared" si="3"/>
        <v>0</v>
      </c>
    </row>
    <row r="28" spans="1:21" s="381" customFormat="1" ht="25.5" customHeight="1">
      <c r="A28" s="450" t="s">
        <v>451</v>
      </c>
      <c r="B28" s="451" t="s">
        <v>454</v>
      </c>
      <c r="C28" s="463">
        <v>43</v>
      </c>
      <c r="D28" s="463">
        <v>8</v>
      </c>
      <c r="E28" s="463">
        <v>35</v>
      </c>
      <c r="F28" s="463">
        <v>0</v>
      </c>
      <c r="G28" s="463"/>
      <c r="H28" s="463">
        <v>43</v>
      </c>
      <c r="I28" s="463">
        <v>39</v>
      </c>
      <c r="J28" s="463">
        <v>14</v>
      </c>
      <c r="K28" s="463">
        <v>0</v>
      </c>
      <c r="L28" s="464">
        <v>25</v>
      </c>
      <c r="M28" s="464"/>
      <c r="N28" s="464"/>
      <c r="O28" s="465"/>
      <c r="P28" s="465"/>
      <c r="Q28" s="465">
        <v>4</v>
      </c>
      <c r="R28" s="462">
        <f t="shared" si="4"/>
        <v>29</v>
      </c>
      <c r="S28" s="439">
        <f t="shared" si="5"/>
        <v>35.8974358974359</v>
      </c>
      <c r="T28" s="444">
        <f t="shared" si="2"/>
        <v>0</v>
      </c>
      <c r="U28" s="486">
        <f t="shared" si="3"/>
        <v>0</v>
      </c>
    </row>
    <row r="29" spans="1:21" s="381" customFormat="1" ht="25.5" customHeight="1">
      <c r="A29" s="450" t="s">
        <v>453</v>
      </c>
      <c r="B29" s="451" t="s">
        <v>547</v>
      </c>
      <c r="C29" s="463">
        <v>27</v>
      </c>
      <c r="D29" s="463">
        <v>6</v>
      </c>
      <c r="E29" s="463">
        <v>21</v>
      </c>
      <c r="F29" s="463">
        <v>0</v>
      </c>
      <c r="G29" s="463">
        <v>0</v>
      </c>
      <c r="H29" s="463">
        <v>27</v>
      </c>
      <c r="I29" s="463">
        <v>26</v>
      </c>
      <c r="J29" s="463">
        <v>19</v>
      </c>
      <c r="K29" s="463">
        <v>0</v>
      </c>
      <c r="L29" s="464">
        <v>7</v>
      </c>
      <c r="M29" s="464"/>
      <c r="N29" s="464"/>
      <c r="O29" s="465"/>
      <c r="P29" s="465"/>
      <c r="Q29" s="465">
        <v>1</v>
      </c>
      <c r="R29" s="462">
        <f t="shared" si="4"/>
        <v>8</v>
      </c>
      <c r="S29" s="439">
        <f t="shared" si="5"/>
        <v>73.07692307692307</v>
      </c>
      <c r="T29" s="444">
        <f t="shared" si="2"/>
        <v>0</v>
      </c>
      <c r="U29" s="486">
        <f t="shared" si="3"/>
        <v>0</v>
      </c>
    </row>
    <row r="30" spans="1:21" s="381" customFormat="1" ht="25.5" customHeight="1">
      <c r="A30" s="450" t="s">
        <v>562</v>
      </c>
      <c r="B30" s="451" t="s">
        <v>541</v>
      </c>
      <c r="C30" s="463">
        <v>37</v>
      </c>
      <c r="D30" s="463">
        <v>9</v>
      </c>
      <c r="E30" s="463">
        <v>28</v>
      </c>
      <c r="F30" s="463">
        <v>4</v>
      </c>
      <c r="G30" s="463"/>
      <c r="H30" s="463">
        <v>33</v>
      </c>
      <c r="I30" s="463">
        <v>27</v>
      </c>
      <c r="J30" s="463">
        <v>24</v>
      </c>
      <c r="K30" s="463">
        <v>0</v>
      </c>
      <c r="L30" s="464">
        <v>3</v>
      </c>
      <c r="M30" s="464"/>
      <c r="N30" s="464"/>
      <c r="O30" s="465"/>
      <c r="P30" s="465"/>
      <c r="Q30" s="465">
        <v>6</v>
      </c>
      <c r="R30" s="462">
        <f t="shared" si="4"/>
        <v>9</v>
      </c>
      <c r="S30" s="439">
        <f t="shared" si="5"/>
        <v>88.88888888888889</v>
      </c>
      <c r="T30" s="444">
        <f t="shared" si="2"/>
        <v>0</v>
      </c>
      <c r="U30" s="486">
        <f t="shared" si="3"/>
        <v>0</v>
      </c>
    </row>
    <row r="31" spans="1:21" s="381" customFormat="1" ht="25.5" customHeight="1">
      <c r="A31" s="450" t="s">
        <v>565</v>
      </c>
      <c r="B31" s="451" t="s">
        <v>566</v>
      </c>
      <c r="C31" s="463">
        <v>26</v>
      </c>
      <c r="D31" s="463">
        <v>0</v>
      </c>
      <c r="E31" s="463">
        <v>26</v>
      </c>
      <c r="F31" s="463">
        <v>5</v>
      </c>
      <c r="G31" s="463">
        <v>0</v>
      </c>
      <c r="H31" s="463">
        <v>21</v>
      </c>
      <c r="I31" s="463">
        <v>21</v>
      </c>
      <c r="J31" s="463">
        <v>12</v>
      </c>
      <c r="K31" s="463">
        <v>0</v>
      </c>
      <c r="L31" s="464">
        <v>9</v>
      </c>
      <c r="M31" s="464">
        <v>0</v>
      </c>
      <c r="N31" s="464">
        <v>0</v>
      </c>
      <c r="O31" s="465">
        <v>0</v>
      </c>
      <c r="P31" s="465">
        <v>0</v>
      </c>
      <c r="Q31" s="465">
        <v>0</v>
      </c>
      <c r="R31" s="462">
        <f t="shared" si="4"/>
        <v>9</v>
      </c>
      <c r="S31" s="439">
        <f t="shared" si="5"/>
        <v>57.14285714285714</v>
      </c>
      <c r="T31" s="444">
        <f t="shared" si="2"/>
        <v>0</v>
      </c>
      <c r="U31" s="486">
        <f t="shared" si="3"/>
        <v>0</v>
      </c>
    </row>
    <row r="32" spans="1:21" s="415" customFormat="1" ht="25.5" customHeight="1">
      <c r="A32" s="480" t="s">
        <v>1</v>
      </c>
      <c r="B32" s="481" t="s">
        <v>455</v>
      </c>
      <c r="C32" s="482">
        <f aca="true" t="shared" si="6" ref="C32:Q32">C33+C45+C40+C49+C51+C59+C65+C74+C78+C82+C90+C94+C97+C111+C117</f>
        <v>13076</v>
      </c>
      <c r="D32" s="482">
        <f t="shared" si="6"/>
        <v>7904</v>
      </c>
      <c r="E32" s="482">
        <f t="shared" si="6"/>
        <v>5172</v>
      </c>
      <c r="F32" s="482">
        <f t="shared" si="6"/>
        <v>88</v>
      </c>
      <c r="G32" s="482">
        <f t="shared" si="6"/>
        <v>4</v>
      </c>
      <c r="H32" s="482">
        <f t="shared" si="6"/>
        <v>12988</v>
      </c>
      <c r="I32" s="482">
        <f t="shared" si="6"/>
        <v>7298</v>
      </c>
      <c r="J32" s="482">
        <f t="shared" si="6"/>
        <v>3789</v>
      </c>
      <c r="K32" s="482">
        <f t="shared" si="6"/>
        <v>108</v>
      </c>
      <c r="L32" s="482">
        <f t="shared" si="6"/>
        <v>3376</v>
      </c>
      <c r="M32" s="482">
        <f t="shared" si="6"/>
        <v>5</v>
      </c>
      <c r="N32" s="482">
        <f t="shared" si="6"/>
        <v>0</v>
      </c>
      <c r="O32" s="482">
        <f t="shared" si="6"/>
        <v>0</v>
      </c>
      <c r="P32" s="482">
        <f t="shared" si="6"/>
        <v>20</v>
      </c>
      <c r="Q32" s="482">
        <f t="shared" si="6"/>
        <v>5690</v>
      </c>
      <c r="R32" s="483">
        <f t="shared" si="4"/>
        <v>9091</v>
      </c>
      <c r="S32" s="484">
        <f t="shared" si="5"/>
        <v>53.39819128528364</v>
      </c>
      <c r="T32" s="485">
        <v>1</v>
      </c>
      <c r="U32" s="486">
        <f t="shared" si="3"/>
        <v>0</v>
      </c>
    </row>
    <row r="33" spans="1:21" s="415" customFormat="1" ht="25.5" customHeight="1">
      <c r="A33" s="480">
        <v>1</v>
      </c>
      <c r="B33" s="487" t="s">
        <v>456</v>
      </c>
      <c r="C33" s="482">
        <f>SUM(C34:C39)</f>
        <v>1049</v>
      </c>
      <c r="D33" s="482">
        <f aca="true" t="shared" si="7" ref="D33:Q33">SUM(D34:D39)</f>
        <v>627</v>
      </c>
      <c r="E33" s="482">
        <f t="shared" si="7"/>
        <v>422</v>
      </c>
      <c r="F33" s="482">
        <f t="shared" si="7"/>
        <v>6</v>
      </c>
      <c r="G33" s="482">
        <f t="shared" si="7"/>
        <v>2</v>
      </c>
      <c r="H33" s="482">
        <f t="shared" si="7"/>
        <v>1043</v>
      </c>
      <c r="I33" s="482">
        <f t="shared" si="7"/>
        <v>609</v>
      </c>
      <c r="J33" s="482">
        <f t="shared" si="7"/>
        <v>336</v>
      </c>
      <c r="K33" s="482">
        <f t="shared" si="7"/>
        <v>1</v>
      </c>
      <c r="L33" s="482">
        <f t="shared" si="7"/>
        <v>272</v>
      </c>
      <c r="M33" s="482">
        <f t="shared" si="7"/>
        <v>0</v>
      </c>
      <c r="N33" s="482">
        <f t="shared" si="7"/>
        <v>0</v>
      </c>
      <c r="O33" s="482">
        <f t="shared" si="7"/>
        <v>0</v>
      </c>
      <c r="P33" s="482">
        <f t="shared" si="7"/>
        <v>0</v>
      </c>
      <c r="Q33" s="482">
        <f t="shared" si="7"/>
        <v>434</v>
      </c>
      <c r="R33" s="483">
        <f t="shared" si="4"/>
        <v>706</v>
      </c>
      <c r="S33" s="484">
        <f t="shared" si="5"/>
        <v>55.33661740558292</v>
      </c>
      <c r="T33" s="485">
        <f aca="true" t="shared" si="8" ref="T33:T93">C33-F33-H33</f>
        <v>0</v>
      </c>
      <c r="U33" s="486">
        <f t="shared" si="3"/>
        <v>0</v>
      </c>
    </row>
    <row r="34" spans="1:21" s="381" customFormat="1" ht="25.5" customHeight="1">
      <c r="A34" s="448">
        <v>1.1</v>
      </c>
      <c r="B34" s="459" t="s">
        <v>567</v>
      </c>
      <c r="C34" s="463">
        <v>127</v>
      </c>
      <c r="D34" s="463">
        <v>75</v>
      </c>
      <c r="E34" s="463">
        <v>52</v>
      </c>
      <c r="F34" s="463">
        <v>0</v>
      </c>
      <c r="G34" s="463">
        <v>0</v>
      </c>
      <c r="H34" s="463">
        <v>127</v>
      </c>
      <c r="I34" s="463">
        <v>87</v>
      </c>
      <c r="J34" s="463">
        <v>49</v>
      </c>
      <c r="K34" s="463">
        <v>0</v>
      </c>
      <c r="L34" s="463">
        <v>38</v>
      </c>
      <c r="M34" s="463">
        <v>0</v>
      </c>
      <c r="N34" s="463">
        <v>0</v>
      </c>
      <c r="O34" s="463">
        <v>0</v>
      </c>
      <c r="P34" s="463">
        <v>0</v>
      </c>
      <c r="Q34" s="463">
        <v>40</v>
      </c>
      <c r="R34" s="462">
        <f t="shared" si="4"/>
        <v>78</v>
      </c>
      <c r="S34" s="439">
        <f t="shared" si="5"/>
        <v>56.32183908045977</v>
      </c>
      <c r="T34" s="444">
        <f t="shared" si="8"/>
        <v>0</v>
      </c>
      <c r="U34" s="486">
        <f t="shared" si="3"/>
        <v>0</v>
      </c>
    </row>
    <row r="35" spans="1:21" s="381" customFormat="1" ht="25.5" customHeight="1">
      <c r="A35" s="448">
        <v>1.2</v>
      </c>
      <c r="B35" s="459" t="s">
        <v>542</v>
      </c>
      <c r="C35" s="463">
        <v>199</v>
      </c>
      <c r="D35" s="463">
        <v>111</v>
      </c>
      <c r="E35" s="463">
        <v>88</v>
      </c>
      <c r="F35" s="463">
        <v>2</v>
      </c>
      <c r="G35" s="463">
        <v>2</v>
      </c>
      <c r="H35" s="463">
        <v>197</v>
      </c>
      <c r="I35" s="463">
        <v>116</v>
      </c>
      <c r="J35" s="463">
        <v>65</v>
      </c>
      <c r="K35" s="463">
        <v>1</v>
      </c>
      <c r="L35" s="463">
        <v>50</v>
      </c>
      <c r="M35" s="463">
        <v>0</v>
      </c>
      <c r="N35" s="463">
        <v>0</v>
      </c>
      <c r="O35" s="463">
        <v>0</v>
      </c>
      <c r="P35" s="463">
        <v>0</v>
      </c>
      <c r="Q35" s="463">
        <v>81</v>
      </c>
      <c r="R35" s="462">
        <f t="shared" si="4"/>
        <v>131</v>
      </c>
      <c r="S35" s="439">
        <f t="shared" si="5"/>
        <v>56.896551724137936</v>
      </c>
      <c r="T35" s="444">
        <f t="shared" si="8"/>
        <v>0</v>
      </c>
      <c r="U35" s="486">
        <f t="shared" si="3"/>
        <v>0</v>
      </c>
    </row>
    <row r="36" spans="1:21" s="381" customFormat="1" ht="25.5" customHeight="1">
      <c r="A36" s="448">
        <v>1.3</v>
      </c>
      <c r="B36" s="459" t="s">
        <v>457</v>
      </c>
      <c r="C36" s="463">
        <v>136</v>
      </c>
      <c r="D36" s="463">
        <v>78</v>
      </c>
      <c r="E36" s="463">
        <v>58</v>
      </c>
      <c r="F36" s="463">
        <v>0</v>
      </c>
      <c r="G36" s="463">
        <v>0</v>
      </c>
      <c r="H36" s="463">
        <v>136</v>
      </c>
      <c r="I36" s="463">
        <v>84</v>
      </c>
      <c r="J36" s="463">
        <v>48</v>
      </c>
      <c r="K36" s="463">
        <v>0</v>
      </c>
      <c r="L36" s="463">
        <v>36</v>
      </c>
      <c r="M36" s="463">
        <v>0</v>
      </c>
      <c r="N36" s="463">
        <v>0</v>
      </c>
      <c r="O36" s="463">
        <v>0</v>
      </c>
      <c r="P36" s="463">
        <v>0</v>
      </c>
      <c r="Q36" s="463">
        <v>52</v>
      </c>
      <c r="R36" s="462">
        <f t="shared" si="4"/>
        <v>88</v>
      </c>
      <c r="S36" s="439">
        <f t="shared" si="5"/>
        <v>57.14285714285714</v>
      </c>
      <c r="T36" s="444">
        <f t="shared" si="8"/>
        <v>0</v>
      </c>
      <c r="U36" s="486">
        <f t="shared" si="3"/>
        <v>0</v>
      </c>
    </row>
    <row r="37" spans="1:21" s="381" customFormat="1" ht="25.5" customHeight="1">
      <c r="A37" s="448">
        <v>1.4</v>
      </c>
      <c r="B37" s="459" t="s">
        <v>543</v>
      </c>
      <c r="C37" s="463">
        <v>218</v>
      </c>
      <c r="D37" s="463">
        <v>126</v>
      </c>
      <c r="E37" s="463">
        <v>92</v>
      </c>
      <c r="F37" s="463">
        <v>1</v>
      </c>
      <c r="G37" s="463">
        <v>0</v>
      </c>
      <c r="H37" s="463">
        <v>217</v>
      </c>
      <c r="I37" s="463">
        <v>117</v>
      </c>
      <c r="J37" s="463">
        <v>70</v>
      </c>
      <c r="K37" s="463">
        <v>0</v>
      </c>
      <c r="L37" s="463">
        <v>47</v>
      </c>
      <c r="M37" s="463">
        <v>0</v>
      </c>
      <c r="N37" s="463">
        <v>0</v>
      </c>
      <c r="O37" s="463">
        <v>0</v>
      </c>
      <c r="P37" s="463">
        <v>0</v>
      </c>
      <c r="Q37" s="463">
        <v>100</v>
      </c>
      <c r="R37" s="462">
        <f t="shared" si="4"/>
        <v>147</v>
      </c>
      <c r="S37" s="439">
        <f t="shared" si="5"/>
        <v>59.82905982905983</v>
      </c>
      <c r="T37" s="444">
        <f t="shared" si="8"/>
        <v>0</v>
      </c>
      <c r="U37" s="486">
        <f t="shared" si="3"/>
        <v>0</v>
      </c>
    </row>
    <row r="38" spans="1:21" s="381" customFormat="1" ht="25.5" customHeight="1">
      <c r="A38" s="448">
        <v>1.5</v>
      </c>
      <c r="B38" s="459" t="s">
        <v>513</v>
      </c>
      <c r="C38" s="463">
        <v>190</v>
      </c>
      <c r="D38" s="463">
        <v>114</v>
      </c>
      <c r="E38" s="463">
        <v>76</v>
      </c>
      <c r="F38" s="463">
        <v>1</v>
      </c>
      <c r="G38" s="463">
        <v>0</v>
      </c>
      <c r="H38" s="463">
        <v>189</v>
      </c>
      <c r="I38" s="463">
        <v>107</v>
      </c>
      <c r="J38" s="463">
        <v>54</v>
      </c>
      <c r="K38" s="463">
        <v>0</v>
      </c>
      <c r="L38" s="463">
        <v>53</v>
      </c>
      <c r="M38" s="463">
        <v>0</v>
      </c>
      <c r="N38" s="463">
        <v>0</v>
      </c>
      <c r="O38" s="463">
        <v>0</v>
      </c>
      <c r="P38" s="463">
        <v>0</v>
      </c>
      <c r="Q38" s="463">
        <v>82</v>
      </c>
      <c r="R38" s="462">
        <f t="shared" si="4"/>
        <v>135</v>
      </c>
      <c r="S38" s="439">
        <f t="shared" si="5"/>
        <v>50.467289719626166</v>
      </c>
      <c r="T38" s="444">
        <f t="shared" si="8"/>
        <v>0</v>
      </c>
      <c r="U38" s="486">
        <f t="shared" si="3"/>
        <v>0</v>
      </c>
    </row>
    <row r="39" spans="1:21" s="381" customFormat="1" ht="25.5" customHeight="1">
      <c r="A39" s="448">
        <v>1.6</v>
      </c>
      <c r="B39" s="459" t="s">
        <v>568</v>
      </c>
      <c r="C39" s="463">
        <v>179</v>
      </c>
      <c r="D39" s="463">
        <v>123</v>
      </c>
      <c r="E39" s="463">
        <v>56</v>
      </c>
      <c r="F39" s="463">
        <v>2</v>
      </c>
      <c r="G39" s="463"/>
      <c r="H39" s="463">
        <v>177</v>
      </c>
      <c r="I39" s="463">
        <v>98</v>
      </c>
      <c r="J39" s="463">
        <v>50</v>
      </c>
      <c r="K39" s="463">
        <v>0</v>
      </c>
      <c r="L39" s="463">
        <v>48</v>
      </c>
      <c r="M39" s="463">
        <v>0</v>
      </c>
      <c r="N39" s="463">
        <v>0</v>
      </c>
      <c r="O39" s="463">
        <v>0</v>
      </c>
      <c r="P39" s="463">
        <v>0</v>
      </c>
      <c r="Q39" s="463">
        <v>79</v>
      </c>
      <c r="R39" s="462">
        <f t="shared" si="4"/>
        <v>127</v>
      </c>
      <c r="S39" s="439">
        <f t="shared" si="5"/>
        <v>51.02040816326531</v>
      </c>
      <c r="T39" s="444">
        <f t="shared" si="8"/>
        <v>0</v>
      </c>
      <c r="U39" s="486">
        <f t="shared" si="3"/>
        <v>0</v>
      </c>
    </row>
    <row r="40" spans="1:21" s="415" customFormat="1" ht="25.5" customHeight="1">
      <c r="A40" s="480">
        <v>2</v>
      </c>
      <c r="B40" s="487" t="s">
        <v>458</v>
      </c>
      <c r="C40" s="482">
        <f>SUM(C41:C44)</f>
        <v>455</v>
      </c>
      <c r="D40" s="482">
        <f aca="true" t="shared" si="9" ref="D40:Q40">SUM(D41:D44)</f>
        <v>175</v>
      </c>
      <c r="E40" s="482">
        <f t="shared" si="9"/>
        <v>280</v>
      </c>
      <c r="F40" s="482">
        <f t="shared" si="9"/>
        <v>2</v>
      </c>
      <c r="G40" s="482">
        <f t="shared" si="9"/>
        <v>0</v>
      </c>
      <c r="H40" s="482">
        <f t="shared" si="9"/>
        <v>453</v>
      </c>
      <c r="I40" s="482">
        <f t="shared" si="9"/>
        <v>311</v>
      </c>
      <c r="J40" s="482">
        <f t="shared" si="9"/>
        <v>213</v>
      </c>
      <c r="K40" s="482">
        <f t="shared" si="9"/>
        <v>6</v>
      </c>
      <c r="L40" s="482">
        <f t="shared" si="9"/>
        <v>90</v>
      </c>
      <c r="M40" s="482">
        <f t="shared" si="9"/>
        <v>0</v>
      </c>
      <c r="N40" s="482">
        <f t="shared" si="9"/>
        <v>0</v>
      </c>
      <c r="O40" s="482">
        <f t="shared" si="9"/>
        <v>0</v>
      </c>
      <c r="P40" s="482">
        <f t="shared" si="9"/>
        <v>2</v>
      </c>
      <c r="Q40" s="482">
        <f t="shared" si="9"/>
        <v>142</v>
      </c>
      <c r="R40" s="483">
        <f t="shared" si="4"/>
        <v>234</v>
      </c>
      <c r="S40" s="484">
        <f t="shared" si="5"/>
        <v>70.41800643086816</v>
      </c>
      <c r="T40" s="485">
        <f t="shared" si="8"/>
        <v>0</v>
      </c>
      <c r="U40" s="486">
        <f t="shared" si="3"/>
        <v>0</v>
      </c>
    </row>
    <row r="41" spans="1:21" s="381" customFormat="1" ht="25.5" customHeight="1">
      <c r="A41" s="448">
        <v>2.1</v>
      </c>
      <c r="B41" s="442" t="s">
        <v>459</v>
      </c>
      <c r="C41" s="463">
        <v>94</v>
      </c>
      <c r="D41" s="463">
        <v>11</v>
      </c>
      <c r="E41" s="463">
        <v>83</v>
      </c>
      <c r="F41" s="463">
        <v>0</v>
      </c>
      <c r="G41" s="463"/>
      <c r="H41" s="463">
        <v>94</v>
      </c>
      <c r="I41" s="463">
        <v>83</v>
      </c>
      <c r="J41" s="463">
        <v>79</v>
      </c>
      <c r="K41" s="463">
        <v>0</v>
      </c>
      <c r="L41" s="463">
        <v>4</v>
      </c>
      <c r="M41" s="463"/>
      <c r="N41" s="463"/>
      <c r="O41" s="463"/>
      <c r="P41" s="467"/>
      <c r="Q41" s="465">
        <v>11</v>
      </c>
      <c r="R41" s="462">
        <f t="shared" si="4"/>
        <v>15</v>
      </c>
      <c r="S41" s="439">
        <f t="shared" si="5"/>
        <v>95.18072289156626</v>
      </c>
      <c r="T41" s="444">
        <f t="shared" si="8"/>
        <v>0</v>
      </c>
      <c r="U41" s="486">
        <f t="shared" si="3"/>
        <v>0</v>
      </c>
    </row>
    <row r="42" spans="1:21" s="381" customFormat="1" ht="25.5" customHeight="1">
      <c r="A42" s="448">
        <v>2.2</v>
      </c>
      <c r="B42" s="442" t="s">
        <v>460</v>
      </c>
      <c r="C42" s="463">
        <v>183</v>
      </c>
      <c r="D42" s="463">
        <v>78</v>
      </c>
      <c r="E42" s="463">
        <v>105</v>
      </c>
      <c r="F42" s="463">
        <v>2</v>
      </c>
      <c r="G42" s="463"/>
      <c r="H42" s="463">
        <v>181</v>
      </c>
      <c r="I42" s="463">
        <v>119</v>
      </c>
      <c r="J42" s="463">
        <v>77</v>
      </c>
      <c r="K42" s="463">
        <v>1</v>
      </c>
      <c r="L42" s="463">
        <v>41</v>
      </c>
      <c r="M42" s="463"/>
      <c r="N42" s="463"/>
      <c r="O42" s="463"/>
      <c r="P42" s="467">
        <v>0</v>
      </c>
      <c r="Q42" s="465">
        <v>62</v>
      </c>
      <c r="R42" s="462">
        <f t="shared" si="4"/>
        <v>103</v>
      </c>
      <c r="S42" s="439">
        <f t="shared" si="5"/>
        <v>65.54621848739495</v>
      </c>
      <c r="T42" s="444">
        <f t="shared" si="8"/>
        <v>0</v>
      </c>
      <c r="U42" s="486">
        <f t="shared" si="3"/>
        <v>0</v>
      </c>
    </row>
    <row r="43" spans="1:21" s="381" customFormat="1" ht="25.5" customHeight="1">
      <c r="A43" s="448">
        <v>2.3</v>
      </c>
      <c r="B43" s="442" t="s">
        <v>461</v>
      </c>
      <c r="C43" s="463">
        <v>178</v>
      </c>
      <c r="D43" s="463">
        <v>86</v>
      </c>
      <c r="E43" s="463">
        <v>92</v>
      </c>
      <c r="F43" s="463"/>
      <c r="G43" s="463"/>
      <c r="H43" s="463">
        <v>178</v>
      </c>
      <c r="I43" s="463">
        <v>109</v>
      </c>
      <c r="J43" s="463">
        <v>57</v>
      </c>
      <c r="K43" s="463">
        <v>5</v>
      </c>
      <c r="L43" s="463">
        <v>45</v>
      </c>
      <c r="M43" s="463"/>
      <c r="N43" s="463">
        <v>0</v>
      </c>
      <c r="O43" s="463"/>
      <c r="P43" s="467">
        <v>2</v>
      </c>
      <c r="Q43" s="465">
        <v>69</v>
      </c>
      <c r="R43" s="462">
        <f t="shared" si="4"/>
        <v>116</v>
      </c>
      <c r="S43" s="439">
        <f t="shared" si="5"/>
        <v>56.88073394495413</v>
      </c>
      <c r="T43" s="444">
        <f t="shared" si="8"/>
        <v>0</v>
      </c>
      <c r="U43" s="486">
        <f t="shared" si="3"/>
        <v>0</v>
      </c>
    </row>
    <row r="44" spans="1:21" s="381" customFormat="1" ht="25.5" customHeight="1">
      <c r="A44" s="448">
        <v>2.4</v>
      </c>
      <c r="B44" s="442" t="s">
        <v>462</v>
      </c>
      <c r="C44" s="463">
        <v>0</v>
      </c>
      <c r="D44" s="463">
        <v>0</v>
      </c>
      <c r="E44" s="463">
        <v>0</v>
      </c>
      <c r="F44" s="463">
        <v>0</v>
      </c>
      <c r="G44" s="463">
        <v>0</v>
      </c>
      <c r="H44" s="463">
        <v>0</v>
      </c>
      <c r="I44" s="463">
        <v>0</v>
      </c>
      <c r="J44" s="463">
        <v>0</v>
      </c>
      <c r="K44" s="463">
        <v>0</v>
      </c>
      <c r="L44" s="463">
        <v>0</v>
      </c>
      <c r="M44" s="463">
        <v>0</v>
      </c>
      <c r="N44" s="463"/>
      <c r="O44" s="463"/>
      <c r="P44" s="467"/>
      <c r="Q44" s="465">
        <v>0</v>
      </c>
      <c r="R44" s="462">
        <f t="shared" si="4"/>
        <v>0</v>
      </c>
      <c r="S44" s="439" t="e">
        <f t="shared" si="5"/>
        <v>#DIV/0!</v>
      </c>
      <c r="T44" s="444">
        <f t="shared" si="8"/>
        <v>0</v>
      </c>
      <c r="U44" s="486">
        <f t="shared" si="3"/>
        <v>0</v>
      </c>
    </row>
    <row r="45" spans="1:21" s="415" customFormat="1" ht="25.5" customHeight="1">
      <c r="A45" s="480">
        <v>3</v>
      </c>
      <c r="B45" s="487" t="s">
        <v>463</v>
      </c>
      <c r="C45" s="482">
        <f>SUM(C46:C48)</f>
        <v>256</v>
      </c>
      <c r="D45" s="482">
        <f aca="true" t="shared" si="10" ref="D45:Q45">SUM(D46:D48)</f>
        <v>132</v>
      </c>
      <c r="E45" s="482">
        <f t="shared" si="10"/>
        <v>124</v>
      </c>
      <c r="F45" s="482">
        <f t="shared" si="10"/>
        <v>5</v>
      </c>
      <c r="G45" s="482">
        <f t="shared" si="10"/>
        <v>0</v>
      </c>
      <c r="H45" s="482">
        <f t="shared" si="10"/>
        <v>251</v>
      </c>
      <c r="I45" s="482">
        <f t="shared" si="10"/>
        <v>182</v>
      </c>
      <c r="J45" s="482">
        <f t="shared" si="10"/>
        <v>110</v>
      </c>
      <c r="K45" s="482">
        <f t="shared" si="10"/>
        <v>1</v>
      </c>
      <c r="L45" s="482">
        <f t="shared" si="10"/>
        <v>70</v>
      </c>
      <c r="M45" s="482">
        <f t="shared" si="10"/>
        <v>0</v>
      </c>
      <c r="N45" s="482">
        <f t="shared" si="10"/>
        <v>0</v>
      </c>
      <c r="O45" s="482">
        <f t="shared" si="10"/>
        <v>0</v>
      </c>
      <c r="P45" s="482">
        <f t="shared" si="10"/>
        <v>1</v>
      </c>
      <c r="Q45" s="482">
        <f t="shared" si="10"/>
        <v>69</v>
      </c>
      <c r="R45" s="483">
        <f t="shared" si="4"/>
        <v>140</v>
      </c>
      <c r="S45" s="484">
        <f t="shared" si="5"/>
        <v>60.98901098901099</v>
      </c>
      <c r="T45" s="485">
        <f t="shared" si="8"/>
        <v>0</v>
      </c>
      <c r="U45" s="486">
        <f t="shared" si="3"/>
        <v>0</v>
      </c>
    </row>
    <row r="46" spans="1:21" s="407" customFormat="1" ht="25.5" customHeight="1">
      <c r="A46" s="448">
        <v>3.1</v>
      </c>
      <c r="B46" s="449" t="s">
        <v>464</v>
      </c>
      <c r="C46" s="463">
        <v>99</v>
      </c>
      <c r="D46" s="463">
        <v>45</v>
      </c>
      <c r="E46" s="463">
        <v>54</v>
      </c>
      <c r="F46" s="463">
        <v>3</v>
      </c>
      <c r="G46" s="463">
        <v>0</v>
      </c>
      <c r="H46" s="463">
        <v>96</v>
      </c>
      <c r="I46" s="463">
        <v>76</v>
      </c>
      <c r="J46" s="463">
        <v>48</v>
      </c>
      <c r="K46" s="463">
        <v>1</v>
      </c>
      <c r="L46" s="463">
        <v>26</v>
      </c>
      <c r="M46" s="463">
        <v>0</v>
      </c>
      <c r="N46" s="463">
        <v>0</v>
      </c>
      <c r="O46" s="463">
        <v>0</v>
      </c>
      <c r="P46" s="467">
        <v>1</v>
      </c>
      <c r="Q46" s="465">
        <v>20</v>
      </c>
      <c r="R46" s="462">
        <f t="shared" si="4"/>
        <v>47</v>
      </c>
      <c r="S46" s="439">
        <f t="shared" si="5"/>
        <v>64.47368421052632</v>
      </c>
      <c r="T46" s="444">
        <f t="shared" si="8"/>
        <v>0</v>
      </c>
      <c r="U46" s="486">
        <f t="shared" si="3"/>
        <v>0</v>
      </c>
    </row>
    <row r="47" spans="1:21" s="407" customFormat="1" ht="25.5" customHeight="1">
      <c r="A47" s="448">
        <v>3.2</v>
      </c>
      <c r="B47" s="449" t="s">
        <v>465</v>
      </c>
      <c r="C47" s="463">
        <v>142</v>
      </c>
      <c r="D47" s="463">
        <v>87</v>
      </c>
      <c r="E47" s="463">
        <v>55</v>
      </c>
      <c r="F47" s="463">
        <v>2</v>
      </c>
      <c r="G47" s="463">
        <v>0</v>
      </c>
      <c r="H47" s="463">
        <v>140</v>
      </c>
      <c r="I47" s="463">
        <v>91</v>
      </c>
      <c r="J47" s="463">
        <v>49</v>
      </c>
      <c r="K47" s="463">
        <v>0</v>
      </c>
      <c r="L47" s="463">
        <v>42</v>
      </c>
      <c r="M47" s="463">
        <v>0</v>
      </c>
      <c r="N47" s="463">
        <v>0</v>
      </c>
      <c r="O47" s="463">
        <v>0</v>
      </c>
      <c r="P47" s="467">
        <v>0</v>
      </c>
      <c r="Q47" s="465">
        <v>49</v>
      </c>
      <c r="R47" s="462">
        <f t="shared" si="4"/>
        <v>91</v>
      </c>
      <c r="S47" s="439">
        <f t="shared" si="5"/>
        <v>53.84615384615385</v>
      </c>
      <c r="T47" s="444">
        <f t="shared" si="8"/>
        <v>0</v>
      </c>
      <c r="U47" s="486">
        <f t="shared" si="3"/>
        <v>0</v>
      </c>
    </row>
    <row r="48" spans="1:21" s="407" customFormat="1" ht="25.5" customHeight="1">
      <c r="A48" s="448">
        <v>3.3</v>
      </c>
      <c r="B48" s="449" t="s">
        <v>466</v>
      </c>
      <c r="C48" s="463">
        <v>15</v>
      </c>
      <c r="D48" s="463">
        <v>0</v>
      </c>
      <c r="E48" s="463">
        <v>15</v>
      </c>
      <c r="F48" s="463">
        <v>0</v>
      </c>
      <c r="G48" s="463">
        <v>0</v>
      </c>
      <c r="H48" s="463">
        <v>15</v>
      </c>
      <c r="I48" s="463">
        <v>15</v>
      </c>
      <c r="J48" s="463">
        <v>13</v>
      </c>
      <c r="K48" s="463">
        <v>0</v>
      </c>
      <c r="L48" s="463">
        <v>2</v>
      </c>
      <c r="M48" s="463">
        <v>0</v>
      </c>
      <c r="N48" s="463">
        <v>0</v>
      </c>
      <c r="O48" s="463">
        <v>0</v>
      </c>
      <c r="P48" s="467">
        <v>0</v>
      </c>
      <c r="Q48" s="465">
        <v>0</v>
      </c>
      <c r="R48" s="462">
        <f t="shared" si="4"/>
        <v>2</v>
      </c>
      <c r="S48" s="439">
        <f t="shared" si="5"/>
        <v>86.66666666666667</v>
      </c>
      <c r="T48" s="444">
        <f t="shared" si="8"/>
        <v>0</v>
      </c>
      <c r="U48" s="486">
        <f t="shared" si="3"/>
        <v>0</v>
      </c>
    </row>
    <row r="49" spans="1:21" s="415" customFormat="1" ht="25.5" customHeight="1">
      <c r="A49" s="480">
        <v>4</v>
      </c>
      <c r="B49" s="487" t="s">
        <v>467</v>
      </c>
      <c r="C49" s="482">
        <f>C50</f>
        <v>4</v>
      </c>
      <c r="D49" s="482">
        <f aca="true" t="shared" si="11" ref="D49:Q49">D50</f>
        <v>0</v>
      </c>
      <c r="E49" s="482">
        <f t="shared" si="11"/>
        <v>4</v>
      </c>
      <c r="F49" s="482">
        <f t="shared" si="11"/>
        <v>0</v>
      </c>
      <c r="G49" s="482">
        <f t="shared" si="11"/>
        <v>0</v>
      </c>
      <c r="H49" s="482">
        <f t="shared" si="11"/>
        <v>4</v>
      </c>
      <c r="I49" s="482">
        <f t="shared" si="11"/>
        <v>4</v>
      </c>
      <c r="J49" s="482">
        <f t="shared" si="11"/>
        <v>4</v>
      </c>
      <c r="K49" s="482">
        <f t="shared" si="11"/>
        <v>0</v>
      </c>
      <c r="L49" s="482">
        <f t="shared" si="11"/>
        <v>0</v>
      </c>
      <c r="M49" s="482">
        <f t="shared" si="11"/>
        <v>0</v>
      </c>
      <c r="N49" s="482">
        <f t="shared" si="11"/>
        <v>0</v>
      </c>
      <c r="O49" s="482">
        <f t="shared" si="11"/>
        <v>0</v>
      </c>
      <c r="P49" s="482">
        <f t="shared" si="11"/>
        <v>0</v>
      </c>
      <c r="Q49" s="482">
        <f t="shared" si="11"/>
        <v>0</v>
      </c>
      <c r="R49" s="483">
        <f t="shared" si="4"/>
        <v>0</v>
      </c>
      <c r="S49" s="484">
        <f t="shared" si="5"/>
        <v>100</v>
      </c>
      <c r="T49" s="485">
        <f t="shared" si="8"/>
        <v>0</v>
      </c>
      <c r="U49" s="486">
        <f t="shared" si="3"/>
        <v>0</v>
      </c>
    </row>
    <row r="50" spans="1:21" s="415" customFormat="1" ht="25.5" customHeight="1">
      <c r="A50" s="448" t="s">
        <v>111</v>
      </c>
      <c r="B50" s="458" t="s">
        <v>468</v>
      </c>
      <c r="C50" s="463">
        <f>D50+E50</f>
        <v>4</v>
      </c>
      <c r="D50" s="463"/>
      <c r="E50" s="463">
        <v>4</v>
      </c>
      <c r="F50" s="463"/>
      <c r="G50" s="463"/>
      <c r="H50" s="463">
        <f>I50+Q50</f>
        <v>4</v>
      </c>
      <c r="I50" s="463">
        <f>SUM(J50:P50)</f>
        <v>4</v>
      </c>
      <c r="J50" s="463">
        <v>4</v>
      </c>
      <c r="K50" s="463"/>
      <c r="L50" s="468"/>
      <c r="M50" s="468"/>
      <c r="N50" s="468"/>
      <c r="O50" s="465"/>
      <c r="P50" s="465"/>
      <c r="Q50" s="465"/>
      <c r="R50" s="462">
        <f t="shared" si="4"/>
        <v>0</v>
      </c>
      <c r="S50" s="439">
        <f t="shared" si="5"/>
        <v>100</v>
      </c>
      <c r="T50" s="444">
        <f t="shared" si="8"/>
        <v>0</v>
      </c>
      <c r="U50" s="486">
        <f t="shared" si="3"/>
        <v>0</v>
      </c>
    </row>
    <row r="51" spans="1:21" s="415" customFormat="1" ht="25.5" customHeight="1">
      <c r="A51" s="480">
        <v>5</v>
      </c>
      <c r="B51" s="487" t="s">
        <v>469</v>
      </c>
      <c r="C51" s="488">
        <f>SUM(C52:C58)</f>
        <v>2545</v>
      </c>
      <c r="D51" s="488">
        <f aca="true" t="shared" si="12" ref="D51:Q51">SUM(D52:D58)</f>
        <v>1884</v>
      </c>
      <c r="E51" s="488">
        <f t="shared" si="12"/>
        <v>661</v>
      </c>
      <c r="F51" s="488">
        <f t="shared" si="12"/>
        <v>21</v>
      </c>
      <c r="G51" s="488">
        <f t="shared" si="12"/>
        <v>0</v>
      </c>
      <c r="H51" s="488">
        <f t="shared" si="12"/>
        <v>2524</v>
      </c>
      <c r="I51" s="488">
        <f t="shared" si="12"/>
        <v>1026</v>
      </c>
      <c r="J51" s="488">
        <f t="shared" si="12"/>
        <v>497</v>
      </c>
      <c r="K51" s="488">
        <f t="shared" si="12"/>
        <v>7</v>
      </c>
      <c r="L51" s="488">
        <f t="shared" si="12"/>
        <v>521</v>
      </c>
      <c r="M51" s="488">
        <f t="shared" si="12"/>
        <v>0</v>
      </c>
      <c r="N51" s="488">
        <f t="shared" si="12"/>
        <v>0</v>
      </c>
      <c r="O51" s="488">
        <f t="shared" si="12"/>
        <v>0</v>
      </c>
      <c r="P51" s="488">
        <f t="shared" si="12"/>
        <v>1</v>
      </c>
      <c r="Q51" s="488">
        <f t="shared" si="12"/>
        <v>1498</v>
      </c>
      <c r="R51" s="483">
        <f t="shared" si="4"/>
        <v>2020</v>
      </c>
      <c r="S51" s="484">
        <f t="shared" si="5"/>
        <v>49.122807017543856</v>
      </c>
      <c r="T51" s="485">
        <f t="shared" si="8"/>
        <v>0</v>
      </c>
      <c r="U51" s="486">
        <f t="shared" si="3"/>
        <v>0</v>
      </c>
    </row>
    <row r="52" spans="1:21" s="381" customFormat="1" ht="25.5" customHeight="1">
      <c r="A52" s="445" t="s">
        <v>112</v>
      </c>
      <c r="B52" s="453" t="s">
        <v>470</v>
      </c>
      <c r="C52" s="469">
        <v>135</v>
      </c>
      <c r="D52" s="469">
        <v>94</v>
      </c>
      <c r="E52" s="469">
        <v>41</v>
      </c>
      <c r="F52" s="469">
        <v>0</v>
      </c>
      <c r="G52" s="469">
        <v>0</v>
      </c>
      <c r="H52" s="469">
        <v>135</v>
      </c>
      <c r="I52" s="469">
        <v>52</v>
      </c>
      <c r="J52" s="469">
        <v>39</v>
      </c>
      <c r="K52" s="469">
        <v>0</v>
      </c>
      <c r="L52" s="470">
        <v>13</v>
      </c>
      <c r="M52" s="469">
        <v>0</v>
      </c>
      <c r="N52" s="469">
        <v>0</v>
      </c>
      <c r="O52" s="469">
        <v>0</v>
      </c>
      <c r="P52" s="469">
        <v>0</v>
      </c>
      <c r="Q52" s="471">
        <v>83</v>
      </c>
      <c r="R52" s="462">
        <f t="shared" si="4"/>
        <v>96</v>
      </c>
      <c r="S52" s="439">
        <f t="shared" si="5"/>
        <v>75</v>
      </c>
      <c r="T52" s="444">
        <f t="shared" si="8"/>
        <v>0</v>
      </c>
      <c r="U52" s="486">
        <f t="shared" si="3"/>
        <v>0</v>
      </c>
    </row>
    <row r="53" spans="1:21" s="381" customFormat="1" ht="25.5" customHeight="1">
      <c r="A53" s="445" t="s">
        <v>113</v>
      </c>
      <c r="B53" s="453" t="s">
        <v>471</v>
      </c>
      <c r="C53" s="469">
        <v>345</v>
      </c>
      <c r="D53" s="469">
        <v>222</v>
      </c>
      <c r="E53" s="469">
        <v>123</v>
      </c>
      <c r="F53" s="469">
        <v>0</v>
      </c>
      <c r="G53" s="469">
        <v>0</v>
      </c>
      <c r="H53" s="469">
        <v>345</v>
      </c>
      <c r="I53" s="469">
        <v>191</v>
      </c>
      <c r="J53" s="469">
        <v>75</v>
      </c>
      <c r="K53" s="469">
        <v>0</v>
      </c>
      <c r="L53" s="470">
        <v>115</v>
      </c>
      <c r="M53" s="469">
        <v>0</v>
      </c>
      <c r="N53" s="469">
        <v>0</v>
      </c>
      <c r="O53" s="469">
        <v>0</v>
      </c>
      <c r="P53" s="469">
        <v>1</v>
      </c>
      <c r="Q53" s="471">
        <v>154</v>
      </c>
      <c r="R53" s="462">
        <f t="shared" si="4"/>
        <v>270</v>
      </c>
      <c r="S53" s="439">
        <f t="shared" si="5"/>
        <v>39.26701570680628</v>
      </c>
      <c r="T53" s="444">
        <f t="shared" si="8"/>
        <v>0</v>
      </c>
      <c r="U53" s="486">
        <f t="shared" si="3"/>
        <v>0</v>
      </c>
    </row>
    <row r="54" spans="1:21" s="381" customFormat="1" ht="25.5" customHeight="1">
      <c r="A54" s="445" t="s">
        <v>114</v>
      </c>
      <c r="B54" s="453" t="s">
        <v>544</v>
      </c>
      <c r="C54" s="469">
        <v>356</v>
      </c>
      <c r="D54" s="469">
        <v>263</v>
      </c>
      <c r="E54" s="469">
        <v>93</v>
      </c>
      <c r="F54" s="469">
        <v>5</v>
      </c>
      <c r="G54" s="469">
        <v>0</v>
      </c>
      <c r="H54" s="469">
        <v>351</v>
      </c>
      <c r="I54" s="469">
        <v>154</v>
      </c>
      <c r="J54" s="469">
        <v>70</v>
      </c>
      <c r="K54" s="469">
        <v>6</v>
      </c>
      <c r="L54" s="470">
        <v>78</v>
      </c>
      <c r="M54" s="469">
        <v>0</v>
      </c>
      <c r="N54" s="469">
        <v>0</v>
      </c>
      <c r="O54" s="469">
        <v>0</v>
      </c>
      <c r="P54" s="469">
        <v>0</v>
      </c>
      <c r="Q54" s="471">
        <v>197</v>
      </c>
      <c r="R54" s="462">
        <f t="shared" si="4"/>
        <v>275</v>
      </c>
      <c r="S54" s="439">
        <f t="shared" si="5"/>
        <v>49.35064935064935</v>
      </c>
      <c r="T54" s="444">
        <f t="shared" si="8"/>
        <v>0</v>
      </c>
      <c r="U54" s="486">
        <f t="shared" si="3"/>
        <v>0</v>
      </c>
    </row>
    <row r="55" spans="1:21" s="381" customFormat="1" ht="25.5" customHeight="1">
      <c r="A55" s="445" t="s">
        <v>473</v>
      </c>
      <c r="B55" s="453" t="s">
        <v>474</v>
      </c>
      <c r="C55" s="469">
        <v>282</v>
      </c>
      <c r="D55" s="469">
        <v>177</v>
      </c>
      <c r="E55" s="469">
        <v>105</v>
      </c>
      <c r="F55" s="469">
        <v>7</v>
      </c>
      <c r="G55" s="469">
        <v>0</v>
      </c>
      <c r="H55" s="469">
        <v>275</v>
      </c>
      <c r="I55" s="469">
        <v>148</v>
      </c>
      <c r="J55" s="469">
        <v>88</v>
      </c>
      <c r="K55" s="469">
        <v>1</v>
      </c>
      <c r="L55" s="470">
        <v>59</v>
      </c>
      <c r="M55" s="469">
        <v>0</v>
      </c>
      <c r="N55" s="469">
        <v>0</v>
      </c>
      <c r="O55" s="469">
        <v>0</v>
      </c>
      <c r="P55" s="469">
        <v>0</v>
      </c>
      <c r="Q55" s="471">
        <v>127</v>
      </c>
      <c r="R55" s="462">
        <f t="shared" si="4"/>
        <v>186</v>
      </c>
      <c r="S55" s="439">
        <f t="shared" si="5"/>
        <v>60.13513513513513</v>
      </c>
      <c r="T55" s="444">
        <f t="shared" si="8"/>
        <v>0</v>
      </c>
      <c r="U55" s="486">
        <f t="shared" si="3"/>
        <v>0</v>
      </c>
    </row>
    <row r="56" spans="1:21" s="381" customFormat="1" ht="25.5" customHeight="1">
      <c r="A56" s="445" t="s">
        <v>475</v>
      </c>
      <c r="B56" s="453" t="s">
        <v>476</v>
      </c>
      <c r="C56" s="469">
        <v>468</v>
      </c>
      <c r="D56" s="469">
        <v>381</v>
      </c>
      <c r="E56" s="469">
        <v>87</v>
      </c>
      <c r="F56" s="469">
        <v>1</v>
      </c>
      <c r="G56" s="469">
        <v>0</v>
      </c>
      <c r="H56" s="469">
        <v>467</v>
      </c>
      <c r="I56" s="469">
        <v>144</v>
      </c>
      <c r="J56" s="469">
        <v>65</v>
      </c>
      <c r="K56" s="469">
        <v>0</v>
      </c>
      <c r="L56" s="470">
        <v>79</v>
      </c>
      <c r="M56" s="469">
        <v>0</v>
      </c>
      <c r="N56" s="469">
        <v>0</v>
      </c>
      <c r="O56" s="469">
        <v>0</v>
      </c>
      <c r="P56" s="469">
        <v>0</v>
      </c>
      <c r="Q56" s="471">
        <v>323</v>
      </c>
      <c r="R56" s="462">
        <f t="shared" si="4"/>
        <v>402</v>
      </c>
      <c r="S56" s="439">
        <f t="shared" si="5"/>
        <v>45.13888888888889</v>
      </c>
      <c r="T56" s="444">
        <f t="shared" si="8"/>
        <v>0</v>
      </c>
      <c r="U56" s="486">
        <f t="shared" si="3"/>
        <v>0</v>
      </c>
    </row>
    <row r="57" spans="1:21" s="381" customFormat="1" ht="23.25" customHeight="1">
      <c r="A57" s="445" t="s">
        <v>477</v>
      </c>
      <c r="B57" s="453" t="s">
        <v>478</v>
      </c>
      <c r="C57" s="469">
        <v>492</v>
      </c>
      <c r="D57" s="469">
        <v>399</v>
      </c>
      <c r="E57" s="469">
        <v>93</v>
      </c>
      <c r="F57" s="469">
        <v>4</v>
      </c>
      <c r="G57" s="469">
        <v>0</v>
      </c>
      <c r="H57" s="469">
        <v>488</v>
      </c>
      <c r="I57" s="469">
        <v>157</v>
      </c>
      <c r="J57" s="469">
        <v>69</v>
      </c>
      <c r="K57" s="469">
        <v>0</v>
      </c>
      <c r="L57" s="470">
        <v>88</v>
      </c>
      <c r="M57" s="469">
        <v>0</v>
      </c>
      <c r="N57" s="469">
        <v>0</v>
      </c>
      <c r="O57" s="469">
        <v>0</v>
      </c>
      <c r="P57" s="469">
        <v>0</v>
      </c>
      <c r="Q57" s="471">
        <v>331</v>
      </c>
      <c r="R57" s="462">
        <f t="shared" si="4"/>
        <v>419</v>
      </c>
      <c r="S57" s="439">
        <f t="shared" si="5"/>
        <v>43.94904458598726</v>
      </c>
      <c r="T57" s="444">
        <f t="shared" si="8"/>
        <v>0</v>
      </c>
      <c r="U57" s="486">
        <f t="shared" si="3"/>
        <v>0</v>
      </c>
    </row>
    <row r="58" spans="1:21" s="381" customFormat="1" ht="23.25" customHeight="1">
      <c r="A58" s="445" t="s">
        <v>479</v>
      </c>
      <c r="B58" s="453" t="s">
        <v>480</v>
      </c>
      <c r="C58" s="469">
        <v>467</v>
      </c>
      <c r="D58" s="469">
        <v>348</v>
      </c>
      <c r="E58" s="469">
        <v>119</v>
      </c>
      <c r="F58" s="469">
        <v>4</v>
      </c>
      <c r="G58" s="469">
        <v>0</v>
      </c>
      <c r="H58" s="469">
        <v>463</v>
      </c>
      <c r="I58" s="469">
        <v>180</v>
      </c>
      <c r="J58" s="469">
        <v>91</v>
      </c>
      <c r="K58" s="469">
        <v>0</v>
      </c>
      <c r="L58" s="470">
        <v>89</v>
      </c>
      <c r="M58" s="469">
        <v>0</v>
      </c>
      <c r="N58" s="469">
        <v>0</v>
      </c>
      <c r="O58" s="469">
        <v>0</v>
      </c>
      <c r="P58" s="469">
        <v>0</v>
      </c>
      <c r="Q58" s="471">
        <v>283</v>
      </c>
      <c r="R58" s="462">
        <f t="shared" si="4"/>
        <v>372</v>
      </c>
      <c r="S58" s="439">
        <f t="shared" si="5"/>
        <v>50.55555555555556</v>
      </c>
      <c r="T58" s="444">
        <f t="shared" si="8"/>
        <v>0</v>
      </c>
      <c r="U58" s="486">
        <f t="shared" si="3"/>
        <v>0</v>
      </c>
    </row>
    <row r="59" spans="1:21" s="415" customFormat="1" ht="23.25" customHeight="1">
      <c r="A59" s="480">
        <v>6</v>
      </c>
      <c r="B59" s="487" t="s">
        <v>481</v>
      </c>
      <c r="C59" s="482">
        <f>SUM(C60:C64)</f>
        <v>699</v>
      </c>
      <c r="D59" s="482">
        <f aca="true" t="shared" si="13" ref="D59:Q59">SUM(D60:D64)</f>
        <v>357</v>
      </c>
      <c r="E59" s="482">
        <f t="shared" si="13"/>
        <v>342</v>
      </c>
      <c r="F59" s="482">
        <f t="shared" si="13"/>
        <v>14</v>
      </c>
      <c r="G59" s="482">
        <f t="shared" si="13"/>
        <v>0</v>
      </c>
      <c r="H59" s="482">
        <f t="shared" si="13"/>
        <v>685</v>
      </c>
      <c r="I59" s="482">
        <f t="shared" si="13"/>
        <v>405</v>
      </c>
      <c r="J59" s="482">
        <f t="shared" si="13"/>
        <v>261</v>
      </c>
      <c r="K59" s="482">
        <f t="shared" si="13"/>
        <v>9</v>
      </c>
      <c r="L59" s="482">
        <f t="shared" si="13"/>
        <v>126</v>
      </c>
      <c r="M59" s="482">
        <f t="shared" si="13"/>
        <v>1</v>
      </c>
      <c r="N59" s="482">
        <f t="shared" si="13"/>
        <v>0</v>
      </c>
      <c r="O59" s="482">
        <f t="shared" si="13"/>
        <v>0</v>
      </c>
      <c r="P59" s="482">
        <f t="shared" si="13"/>
        <v>8</v>
      </c>
      <c r="Q59" s="482">
        <f t="shared" si="13"/>
        <v>280</v>
      </c>
      <c r="R59" s="483">
        <f t="shared" si="4"/>
        <v>415</v>
      </c>
      <c r="S59" s="484">
        <f t="shared" si="5"/>
        <v>66.66666666666666</v>
      </c>
      <c r="T59" s="485">
        <f t="shared" si="8"/>
        <v>0</v>
      </c>
      <c r="U59" s="486">
        <f t="shared" si="3"/>
        <v>0</v>
      </c>
    </row>
    <row r="60" spans="1:21" s="381" customFormat="1" ht="23.25" customHeight="1">
      <c r="A60" s="448">
        <v>6.1</v>
      </c>
      <c r="B60" s="440" t="s">
        <v>596</v>
      </c>
      <c r="C60" s="472">
        <v>102</v>
      </c>
      <c r="D60" s="472">
        <v>35</v>
      </c>
      <c r="E60" s="472">
        <v>67</v>
      </c>
      <c r="F60" s="472">
        <v>5</v>
      </c>
      <c r="G60" s="466"/>
      <c r="H60" s="472">
        <v>97</v>
      </c>
      <c r="I60" s="472">
        <v>85</v>
      </c>
      <c r="J60" s="472">
        <v>53</v>
      </c>
      <c r="K60" s="472">
        <v>2</v>
      </c>
      <c r="L60" s="472">
        <v>30</v>
      </c>
      <c r="M60" s="472"/>
      <c r="N60" s="472"/>
      <c r="O60" s="472"/>
      <c r="P60" s="472"/>
      <c r="Q60" s="472">
        <v>12</v>
      </c>
      <c r="R60" s="462">
        <f t="shared" si="4"/>
        <v>42</v>
      </c>
      <c r="S60" s="439">
        <f t="shared" si="5"/>
        <v>64.70588235294117</v>
      </c>
      <c r="T60" s="444">
        <f t="shared" si="8"/>
        <v>0</v>
      </c>
      <c r="U60" s="486">
        <f t="shared" si="3"/>
        <v>0</v>
      </c>
    </row>
    <row r="61" spans="1:21" s="381" customFormat="1" ht="23.25" customHeight="1">
      <c r="A61" s="448">
        <v>6.2</v>
      </c>
      <c r="B61" s="440" t="s">
        <v>597</v>
      </c>
      <c r="C61" s="472">
        <v>94</v>
      </c>
      <c r="D61" s="472">
        <v>58</v>
      </c>
      <c r="E61" s="472">
        <v>36</v>
      </c>
      <c r="F61" s="472">
        <v>4</v>
      </c>
      <c r="G61" s="472"/>
      <c r="H61" s="472">
        <v>90</v>
      </c>
      <c r="I61" s="472">
        <v>41</v>
      </c>
      <c r="J61" s="472">
        <v>24</v>
      </c>
      <c r="K61" s="472">
        <v>1</v>
      </c>
      <c r="L61" s="472">
        <v>15</v>
      </c>
      <c r="M61" s="472"/>
      <c r="N61" s="472"/>
      <c r="O61" s="472"/>
      <c r="P61" s="472">
        <v>1</v>
      </c>
      <c r="Q61" s="472">
        <v>49</v>
      </c>
      <c r="R61" s="462">
        <f t="shared" si="4"/>
        <v>65</v>
      </c>
      <c r="S61" s="439">
        <f t="shared" si="5"/>
        <v>60.97560975609756</v>
      </c>
      <c r="T61" s="444">
        <f t="shared" si="8"/>
        <v>0</v>
      </c>
      <c r="U61" s="486">
        <f t="shared" si="3"/>
        <v>0</v>
      </c>
    </row>
    <row r="62" spans="1:21" s="381" customFormat="1" ht="23.25" customHeight="1">
      <c r="A62" s="448">
        <v>6.3</v>
      </c>
      <c r="B62" s="440" t="s">
        <v>482</v>
      </c>
      <c r="C62" s="472">
        <v>210</v>
      </c>
      <c r="D62" s="472">
        <v>110</v>
      </c>
      <c r="E62" s="472">
        <v>100</v>
      </c>
      <c r="F62" s="472">
        <v>2</v>
      </c>
      <c r="G62" s="472"/>
      <c r="H62" s="472">
        <v>208</v>
      </c>
      <c r="I62" s="472">
        <v>122</v>
      </c>
      <c r="J62" s="472">
        <v>69</v>
      </c>
      <c r="K62" s="472">
        <v>2</v>
      </c>
      <c r="L62" s="472">
        <v>44</v>
      </c>
      <c r="M62" s="472">
        <v>1</v>
      </c>
      <c r="N62" s="472"/>
      <c r="O62" s="472"/>
      <c r="P62" s="472">
        <v>6</v>
      </c>
      <c r="Q62" s="472">
        <v>86</v>
      </c>
      <c r="R62" s="462">
        <f t="shared" si="4"/>
        <v>137</v>
      </c>
      <c r="S62" s="439">
        <f t="shared" si="5"/>
        <v>58.19672131147541</v>
      </c>
      <c r="T62" s="444">
        <f t="shared" si="8"/>
        <v>0</v>
      </c>
      <c r="U62" s="486">
        <f t="shared" si="3"/>
        <v>0</v>
      </c>
    </row>
    <row r="63" spans="1:21" s="381" customFormat="1" ht="23.25" customHeight="1">
      <c r="A63" s="448">
        <v>6.4</v>
      </c>
      <c r="B63" s="441" t="s">
        <v>598</v>
      </c>
      <c r="C63" s="472">
        <v>158</v>
      </c>
      <c r="D63" s="472">
        <v>81</v>
      </c>
      <c r="E63" s="472">
        <v>77</v>
      </c>
      <c r="F63" s="472">
        <v>1</v>
      </c>
      <c r="G63" s="472"/>
      <c r="H63" s="472">
        <v>157</v>
      </c>
      <c r="I63" s="472">
        <v>93</v>
      </c>
      <c r="J63" s="472">
        <v>66</v>
      </c>
      <c r="K63" s="472">
        <v>2</v>
      </c>
      <c r="L63" s="472">
        <v>25</v>
      </c>
      <c r="M63" s="472"/>
      <c r="N63" s="472"/>
      <c r="O63" s="472"/>
      <c r="P63" s="472"/>
      <c r="Q63" s="472">
        <v>64</v>
      </c>
      <c r="R63" s="462">
        <f t="shared" si="4"/>
        <v>89</v>
      </c>
      <c r="S63" s="439">
        <f t="shared" si="5"/>
        <v>73.11827956989248</v>
      </c>
      <c r="T63" s="444">
        <f t="shared" si="8"/>
        <v>0</v>
      </c>
      <c r="U63" s="486">
        <f t="shared" si="3"/>
        <v>0</v>
      </c>
    </row>
    <row r="64" spans="1:21" s="381" customFormat="1" ht="23.25" customHeight="1">
      <c r="A64" s="448">
        <v>6.5</v>
      </c>
      <c r="B64" s="441" t="s">
        <v>599</v>
      </c>
      <c r="C64" s="472">
        <v>135</v>
      </c>
      <c r="D64" s="472">
        <v>73</v>
      </c>
      <c r="E64" s="472">
        <v>62</v>
      </c>
      <c r="F64" s="472">
        <v>2</v>
      </c>
      <c r="G64" s="472"/>
      <c r="H64" s="472">
        <v>133</v>
      </c>
      <c r="I64" s="472">
        <v>64</v>
      </c>
      <c r="J64" s="472">
        <v>49</v>
      </c>
      <c r="K64" s="472">
        <v>2</v>
      </c>
      <c r="L64" s="472">
        <v>12</v>
      </c>
      <c r="M64" s="472"/>
      <c r="N64" s="472"/>
      <c r="O64" s="472"/>
      <c r="P64" s="472">
        <v>1</v>
      </c>
      <c r="Q64" s="472">
        <v>69</v>
      </c>
      <c r="R64" s="462">
        <f t="shared" si="4"/>
        <v>82</v>
      </c>
      <c r="S64" s="439">
        <f t="shared" si="5"/>
        <v>79.6875</v>
      </c>
      <c r="T64" s="444">
        <f t="shared" si="8"/>
        <v>0</v>
      </c>
      <c r="U64" s="486">
        <f t="shared" si="3"/>
        <v>0</v>
      </c>
    </row>
    <row r="65" spans="1:21" s="415" customFormat="1" ht="23.25" customHeight="1">
      <c r="A65" s="480">
        <v>7</v>
      </c>
      <c r="B65" s="481" t="s">
        <v>483</v>
      </c>
      <c r="C65" s="482">
        <f>SUM(C66:C73)</f>
        <v>1012</v>
      </c>
      <c r="D65" s="482">
        <f aca="true" t="shared" si="14" ref="D65:Q65">SUM(D66:D73)</f>
        <v>602</v>
      </c>
      <c r="E65" s="482">
        <f t="shared" si="14"/>
        <v>410</v>
      </c>
      <c r="F65" s="482">
        <f t="shared" si="14"/>
        <v>4</v>
      </c>
      <c r="G65" s="482">
        <f t="shared" si="14"/>
        <v>2</v>
      </c>
      <c r="H65" s="482">
        <f t="shared" si="14"/>
        <v>1008</v>
      </c>
      <c r="I65" s="482">
        <f t="shared" si="14"/>
        <v>570</v>
      </c>
      <c r="J65" s="482">
        <f t="shared" si="14"/>
        <v>282</v>
      </c>
      <c r="K65" s="482">
        <f t="shared" si="14"/>
        <v>28</v>
      </c>
      <c r="L65" s="482">
        <f t="shared" si="14"/>
        <v>257</v>
      </c>
      <c r="M65" s="482">
        <f t="shared" si="14"/>
        <v>0</v>
      </c>
      <c r="N65" s="482">
        <f t="shared" si="14"/>
        <v>0</v>
      </c>
      <c r="O65" s="482">
        <f t="shared" si="14"/>
        <v>0</v>
      </c>
      <c r="P65" s="482">
        <f t="shared" si="14"/>
        <v>3</v>
      </c>
      <c r="Q65" s="482">
        <f t="shared" si="14"/>
        <v>438</v>
      </c>
      <c r="R65" s="483">
        <f t="shared" si="4"/>
        <v>698</v>
      </c>
      <c r="S65" s="484">
        <f t="shared" si="5"/>
        <v>54.385964912280706</v>
      </c>
      <c r="T65" s="485">
        <f t="shared" si="8"/>
        <v>0</v>
      </c>
      <c r="U65" s="486">
        <f t="shared" si="3"/>
        <v>0</v>
      </c>
    </row>
    <row r="66" spans="1:21" s="381" customFormat="1" ht="23.25" customHeight="1">
      <c r="A66" s="445" t="s">
        <v>586</v>
      </c>
      <c r="B66" s="452" t="s">
        <v>484</v>
      </c>
      <c r="C66" s="463">
        <v>45</v>
      </c>
      <c r="D66" s="463">
        <v>11</v>
      </c>
      <c r="E66" s="463">
        <v>34</v>
      </c>
      <c r="F66" s="463">
        <v>0</v>
      </c>
      <c r="G66" s="463"/>
      <c r="H66" s="463">
        <v>45</v>
      </c>
      <c r="I66" s="463">
        <v>42</v>
      </c>
      <c r="J66" s="463">
        <v>28</v>
      </c>
      <c r="K66" s="463">
        <v>0</v>
      </c>
      <c r="L66" s="463">
        <v>14</v>
      </c>
      <c r="M66" s="463"/>
      <c r="N66" s="463"/>
      <c r="O66" s="463"/>
      <c r="P66" s="467"/>
      <c r="Q66" s="465">
        <v>3</v>
      </c>
      <c r="R66" s="462">
        <f t="shared" si="4"/>
        <v>17</v>
      </c>
      <c r="S66" s="439">
        <f t="shared" si="5"/>
        <v>66.66666666666666</v>
      </c>
      <c r="T66" s="444">
        <f t="shared" si="8"/>
        <v>0</v>
      </c>
      <c r="U66" s="486">
        <f t="shared" si="3"/>
        <v>0</v>
      </c>
    </row>
    <row r="67" spans="1:21" s="381" customFormat="1" ht="23.25" customHeight="1">
      <c r="A67" s="445" t="s">
        <v>587</v>
      </c>
      <c r="B67" s="452" t="s">
        <v>485</v>
      </c>
      <c r="C67" s="463">
        <v>150</v>
      </c>
      <c r="D67" s="473">
        <v>86</v>
      </c>
      <c r="E67" s="473">
        <v>64</v>
      </c>
      <c r="F67" s="473">
        <v>1</v>
      </c>
      <c r="G67" s="473">
        <v>0</v>
      </c>
      <c r="H67" s="463">
        <v>149</v>
      </c>
      <c r="I67" s="463">
        <v>97</v>
      </c>
      <c r="J67" s="473">
        <v>47</v>
      </c>
      <c r="K67" s="473">
        <v>5</v>
      </c>
      <c r="L67" s="473">
        <v>42</v>
      </c>
      <c r="M67" s="473">
        <v>0</v>
      </c>
      <c r="N67" s="473">
        <v>0</v>
      </c>
      <c r="O67" s="473">
        <v>0</v>
      </c>
      <c r="P67" s="474">
        <v>3</v>
      </c>
      <c r="Q67" s="473">
        <v>52</v>
      </c>
      <c r="R67" s="462">
        <f t="shared" si="4"/>
        <v>97</v>
      </c>
      <c r="S67" s="439">
        <f t="shared" si="5"/>
        <v>53.608247422680414</v>
      </c>
      <c r="T67" s="444">
        <f t="shared" si="8"/>
        <v>0</v>
      </c>
      <c r="U67" s="486">
        <f t="shared" si="3"/>
        <v>0</v>
      </c>
    </row>
    <row r="68" spans="1:21" s="381" customFormat="1" ht="23.25" customHeight="1">
      <c r="A68" s="445" t="s">
        <v>588</v>
      </c>
      <c r="B68" s="452" t="s">
        <v>545</v>
      </c>
      <c r="C68" s="463">
        <v>176</v>
      </c>
      <c r="D68" s="463">
        <v>125</v>
      </c>
      <c r="E68" s="463">
        <v>51</v>
      </c>
      <c r="F68" s="463">
        <v>1</v>
      </c>
      <c r="G68" s="463"/>
      <c r="H68" s="463">
        <v>175</v>
      </c>
      <c r="I68" s="463">
        <v>85</v>
      </c>
      <c r="J68" s="463">
        <v>31</v>
      </c>
      <c r="K68" s="463">
        <v>8</v>
      </c>
      <c r="L68" s="463">
        <v>46</v>
      </c>
      <c r="M68" s="463"/>
      <c r="N68" s="463"/>
      <c r="O68" s="463"/>
      <c r="P68" s="467">
        <v>0</v>
      </c>
      <c r="Q68" s="465">
        <v>90</v>
      </c>
      <c r="R68" s="462">
        <f t="shared" si="4"/>
        <v>136</v>
      </c>
      <c r="S68" s="439">
        <f t="shared" si="5"/>
        <v>45.88235294117647</v>
      </c>
      <c r="T68" s="444">
        <f t="shared" si="8"/>
        <v>0</v>
      </c>
      <c r="U68" s="486">
        <f t="shared" si="3"/>
        <v>0</v>
      </c>
    </row>
    <row r="69" spans="1:21" s="381" customFormat="1" ht="23.25" customHeight="1">
      <c r="A69" s="445" t="s">
        <v>589</v>
      </c>
      <c r="B69" s="452" t="s">
        <v>487</v>
      </c>
      <c r="C69" s="463">
        <v>134</v>
      </c>
      <c r="D69" s="463">
        <v>80</v>
      </c>
      <c r="E69" s="463">
        <v>54</v>
      </c>
      <c r="F69" s="463">
        <v>2</v>
      </c>
      <c r="G69" s="463">
        <v>0</v>
      </c>
      <c r="H69" s="463">
        <v>132</v>
      </c>
      <c r="I69" s="463">
        <v>78</v>
      </c>
      <c r="J69" s="463">
        <v>38</v>
      </c>
      <c r="K69" s="463">
        <v>7</v>
      </c>
      <c r="L69" s="463">
        <v>33</v>
      </c>
      <c r="M69" s="463"/>
      <c r="N69" s="463"/>
      <c r="O69" s="463"/>
      <c r="P69" s="467">
        <v>0</v>
      </c>
      <c r="Q69" s="465">
        <v>54</v>
      </c>
      <c r="R69" s="462">
        <f t="shared" si="4"/>
        <v>87</v>
      </c>
      <c r="S69" s="439">
        <f t="shared" si="5"/>
        <v>57.692307692307686</v>
      </c>
      <c r="T69" s="444">
        <f t="shared" si="8"/>
        <v>0</v>
      </c>
      <c r="U69" s="486">
        <f t="shared" si="3"/>
        <v>0</v>
      </c>
    </row>
    <row r="70" spans="1:21" s="381" customFormat="1" ht="23.25" customHeight="1">
      <c r="A70" s="445" t="s">
        <v>590</v>
      </c>
      <c r="B70" s="452" t="s">
        <v>488</v>
      </c>
      <c r="C70" s="463">
        <v>99</v>
      </c>
      <c r="D70" s="463">
        <v>58</v>
      </c>
      <c r="E70" s="463">
        <v>41</v>
      </c>
      <c r="F70" s="463">
        <v>0</v>
      </c>
      <c r="G70" s="463"/>
      <c r="H70" s="463">
        <v>99</v>
      </c>
      <c r="I70" s="463">
        <v>64</v>
      </c>
      <c r="J70" s="463">
        <v>37</v>
      </c>
      <c r="K70" s="463">
        <v>2</v>
      </c>
      <c r="L70" s="463">
        <v>25</v>
      </c>
      <c r="M70" s="463"/>
      <c r="N70" s="463"/>
      <c r="O70" s="463"/>
      <c r="P70" s="467">
        <v>0</v>
      </c>
      <c r="Q70" s="465">
        <v>35</v>
      </c>
      <c r="R70" s="462">
        <f t="shared" si="4"/>
        <v>60</v>
      </c>
      <c r="S70" s="439">
        <f t="shared" si="5"/>
        <v>60.9375</v>
      </c>
      <c r="T70" s="444">
        <f t="shared" si="8"/>
        <v>0</v>
      </c>
      <c r="U70" s="486">
        <f t="shared" si="3"/>
        <v>0</v>
      </c>
    </row>
    <row r="71" spans="1:21" s="381" customFormat="1" ht="23.25" customHeight="1">
      <c r="A71" s="445" t="s">
        <v>591</v>
      </c>
      <c r="B71" s="452" t="s">
        <v>489</v>
      </c>
      <c r="C71" s="463">
        <v>160</v>
      </c>
      <c r="D71" s="463">
        <v>96</v>
      </c>
      <c r="E71" s="463">
        <v>64</v>
      </c>
      <c r="F71" s="463">
        <v>0</v>
      </c>
      <c r="G71" s="463">
        <v>2</v>
      </c>
      <c r="H71" s="463">
        <v>160</v>
      </c>
      <c r="I71" s="463">
        <v>89</v>
      </c>
      <c r="J71" s="463">
        <v>40</v>
      </c>
      <c r="K71" s="463">
        <v>6</v>
      </c>
      <c r="L71" s="463">
        <v>43</v>
      </c>
      <c r="M71" s="463"/>
      <c r="N71" s="463"/>
      <c r="O71" s="463"/>
      <c r="P71" s="467">
        <v>0</v>
      </c>
      <c r="Q71" s="465">
        <v>71</v>
      </c>
      <c r="R71" s="462">
        <f t="shared" si="4"/>
        <v>114</v>
      </c>
      <c r="S71" s="439">
        <f t="shared" si="5"/>
        <v>51.68539325842697</v>
      </c>
      <c r="T71" s="444">
        <f t="shared" si="8"/>
        <v>0</v>
      </c>
      <c r="U71" s="486">
        <f t="shared" si="3"/>
        <v>0</v>
      </c>
    </row>
    <row r="72" spans="1:21" s="381" customFormat="1" ht="23.25" customHeight="1">
      <c r="A72" s="445" t="s">
        <v>592</v>
      </c>
      <c r="B72" s="452" t="s">
        <v>569</v>
      </c>
      <c r="C72" s="463">
        <v>105</v>
      </c>
      <c r="D72" s="463">
        <v>60</v>
      </c>
      <c r="E72" s="463">
        <v>45</v>
      </c>
      <c r="F72" s="463">
        <v>0</v>
      </c>
      <c r="G72" s="463">
        <v>0</v>
      </c>
      <c r="H72" s="463">
        <v>105</v>
      </c>
      <c r="I72" s="463">
        <v>56</v>
      </c>
      <c r="J72" s="463">
        <v>30</v>
      </c>
      <c r="K72" s="463">
        <v>0</v>
      </c>
      <c r="L72" s="463">
        <v>26</v>
      </c>
      <c r="M72" s="463">
        <v>0</v>
      </c>
      <c r="N72" s="463">
        <v>0</v>
      </c>
      <c r="O72" s="463">
        <v>0</v>
      </c>
      <c r="P72" s="467">
        <v>0</v>
      </c>
      <c r="Q72" s="465">
        <v>49</v>
      </c>
      <c r="R72" s="462">
        <f t="shared" si="4"/>
        <v>75</v>
      </c>
      <c r="S72" s="439">
        <f t="shared" si="5"/>
        <v>53.57142857142857</v>
      </c>
      <c r="T72" s="444">
        <f t="shared" si="8"/>
        <v>0</v>
      </c>
      <c r="U72" s="486">
        <f t="shared" si="3"/>
        <v>0</v>
      </c>
    </row>
    <row r="73" spans="1:21" s="381" customFormat="1" ht="23.25" customHeight="1">
      <c r="A73" s="445" t="s">
        <v>593</v>
      </c>
      <c r="B73" s="452" t="s">
        <v>570</v>
      </c>
      <c r="C73" s="463">
        <v>143</v>
      </c>
      <c r="D73" s="463">
        <v>86</v>
      </c>
      <c r="E73" s="463">
        <v>57</v>
      </c>
      <c r="F73" s="463">
        <v>0</v>
      </c>
      <c r="G73" s="463">
        <v>0</v>
      </c>
      <c r="H73" s="463">
        <v>143</v>
      </c>
      <c r="I73" s="463">
        <v>59</v>
      </c>
      <c r="J73" s="463">
        <v>31</v>
      </c>
      <c r="K73" s="463">
        <v>0</v>
      </c>
      <c r="L73" s="463">
        <v>28</v>
      </c>
      <c r="M73" s="463">
        <v>0</v>
      </c>
      <c r="N73" s="463">
        <v>0</v>
      </c>
      <c r="O73" s="463">
        <v>0</v>
      </c>
      <c r="P73" s="467">
        <v>0</v>
      </c>
      <c r="Q73" s="465">
        <v>84</v>
      </c>
      <c r="R73" s="462">
        <f t="shared" si="4"/>
        <v>112</v>
      </c>
      <c r="S73" s="439">
        <f t="shared" si="5"/>
        <v>52.54237288135594</v>
      </c>
      <c r="T73" s="444">
        <f t="shared" si="8"/>
        <v>0</v>
      </c>
      <c r="U73" s="486">
        <f t="shared" si="3"/>
        <v>0</v>
      </c>
    </row>
    <row r="74" spans="1:21" s="415" customFormat="1" ht="23.25" customHeight="1">
      <c r="A74" s="480">
        <v>8</v>
      </c>
      <c r="B74" s="487" t="s">
        <v>490</v>
      </c>
      <c r="C74" s="482">
        <f>SUM(C75:C77)</f>
        <v>557</v>
      </c>
      <c r="D74" s="482">
        <f aca="true" t="shared" si="15" ref="D74:Q74">SUM(D75:D77)</f>
        <v>253</v>
      </c>
      <c r="E74" s="482">
        <f t="shared" si="15"/>
        <v>304</v>
      </c>
      <c r="F74" s="482">
        <f t="shared" si="15"/>
        <v>7</v>
      </c>
      <c r="G74" s="482">
        <f t="shared" si="15"/>
        <v>0</v>
      </c>
      <c r="H74" s="482">
        <f t="shared" si="15"/>
        <v>550</v>
      </c>
      <c r="I74" s="482">
        <f t="shared" si="15"/>
        <v>339</v>
      </c>
      <c r="J74" s="482">
        <f t="shared" si="15"/>
        <v>185</v>
      </c>
      <c r="K74" s="482">
        <f t="shared" si="15"/>
        <v>7</v>
      </c>
      <c r="L74" s="482">
        <f t="shared" si="15"/>
        <v>147</v>
      </c>
      <c r="M74" s="482">
        <f t="shared" si="15"/>
        <v>0</v>
      </c>
      <c r="N74" s="482">
        <f t="shared" si="15"/>
        <v>0</v>
      </c>
      <c r="O74" s="482">
        <f t="shared" si="15"/>
        <v>0</v>
      </c>
      <c r="P74" s="482">
        <f t="shared" si="15"/>
        <v>0</v>
      </c>
      <c r="Q74" s="482">
        <f t="shared" si="15"/>
        <v>211</v>
      </c>
      <c r="R74" s="483">
        <f t="shared" si="4"/>
        <v>358</v>
      </c>
      <c r="S74" s="484">
        <f t="shared" si="5"/>
        <v>56.63716814159292</v>
      </c>
      <c r="T74" s="485">
        <f t="shared" si="8"/>
        <v>0</v>
      </c>
      <c r="U74" s="486">
        <f t="shared" si="3"/>
        <v>0</v>
      </c>
    </row>
    <row r="75" spans="1:21" s="381" customFormat="1" ht="23.25" customHeight="1">
      <c r="A75" s="445" t="s">
        <v>491</v>
      </c>
      <c r="B75" s="458" t="s">
        <v>492</v>
      </c>
      <c r="C75" s="472">
        <v>197</v>
      </c>
      <c r="D75" s="472">
        <v>56</v>
      </c>
      <c r="E75" s="472">
        <v>141</v>
      </c>
      <c r="F75" s="472">
        <v>6</v>
      </c>
      <c r="G75" s="472">
        <v>0</v>
      </c>
      <c r="H75" s="472">
        <v>191</v>
      </c>
      <c r="I75" s="472">
        <v>142</v>
      </c>
      <c r="J75" s="472">
        <v>83</v>
      </c>
      <c r="K75" s="472">
        <v>4</v>
      </c>
      <c r="L75" s="472">
        <v>55</v>
      </c>
      <c r="M75" s="472"/>
      <c r="N75" s="472"/>
      <c r="O75" s="472"/>
      <c r="P75" s="472"/>
      <c r="Q75" s="472">
        <v>49</v>
      </c>
      <c r="R75" s="462">
        <f t="shared" si="4"/>
        <v>104</v>
      </c>
      <c r="S75" s="439">
        <f t="shared" si="5"/>
        <v>61.267605633802816</v>
      </c>
      <c r="T75" s="444">
        <f t="shared" si="8"/>
        <v>0</v>
      </c>
      <c r="U75" s="486">
        <f t="shared" si="3"/>
        <v>0</v>
      </c>
    </row>
    <row r="76" spans="1:21" s="381" customFormat="1" ht="23.25" customHeight="1">
      <c r="A76" s="445" t="s">
        <v>493</v>
      </c>
      <c r="B76" s="458" t="s">
        <v>494</v>
      </c>
      <c r="C76" s="472">
        <v>139</v>
      </c>
      <c r="D76" s="472">
        <v>73</v>
      </c>
      <c r="E76" s="472">
        <v>66</v>
      </c>
      <c r="F76" s="472">
        <v>1</v>
      </c>
      <c r="G76" s="472">
        <v>0</v>
      </c>
      <c r="H76" s="472">
        <v>138</v>
      </c>
      <c r="I76" s="472">
        <v>77</v>
      </c>
      <c r="J76" s="472">
        <v>44</v>
      </c>
      <c r="K76" s="472">
        <v>2</v>
      </c>
      <c r="L76" s="472">
        <v>31</v>
      </c>
      <c r="M76" s="472"/>
      <c r="N76" s="472"/>
      <c r="O76" s="472"/>
      <c r="P76" s="472"/>
      <c r="Q76" s="472">
        <v>61</v>
      </c>
      <c r="R76" s="462">
        <f t="shared" si="4"/>
        <v>92</v>
      </c>
      <c r="S76" s="439">
        <f t="shared" si="5"/>
        <v>59.74025974025974</v>
      </c>
      <c r="T76" s="444">
        <f t="shared" si="8"/>
        <v>0</v>
      </c>
      <c r="U76" s="486">
        <f aca="true" t="shared" si="16" ref="U76:U121">C76-F76-H76</f>
        <v>0</v>
      </c>
    </row>
    <row r="77" spans="1:21" s="381" customFormat="1" ht="23.25" customHeight="1">
      <c r="A77" s="445" t="s">
        <v>546</v>
      </c>
      <c r="B77" s="458" t="s">
        <v>486</v>
      </c>
      <c r="C77" s="472">
        <v>221</v>
      </c>
      <c r="D77" s="472">
        <v>124</v>
      </c>
      <c r="E77" s="472">
        <v>97</v>
      </c>
      <c r="F77" s="472">
        <v>0</v>
      </c>
      <c r="G77" s="472"/>
      <c r="H77" s="472">
        <v>221</v>
      </c>
      <c r="I77" s="472">
        <v>120</v>
      </c>
      <c r="J77" s="472">
        <v>58</v>
      </c>
      <c r="K77" s="472">
        <v>1</v>
      </c>
      <c r="L77" s="472">
        <v>61</v>
      </c>
      <c r="M77" s="472"/>
      <c r="N77" s="472"/>
      <c r="O77" s="472"/>
      <c r="P77" s="472"/>
      <c r="Q77" s="472">
        <v>101</v>
      </c>
      <c r="R77" s="462">
        <f t="shared" si="4"/>
        <v>162</v>
      </c>
      <c r="S77" s="439">
        <f t="shared" si="5"/>
        <v>49.166666666666664</v>
      </c>
      <c r="T77" s="444">
        <f t="shared" si="8"/>
        <v>0</v>
      </c>
      <c r="U77" s="486">
        <f t="shared" si="16"/>
        <v>0</v>
      </c>
    </row>
    <row r="78" spans="1:21" s="415" customFormat="1" ht="23.25" customHeight="1">
      <c r="A78" s="480">
        <v>9</v>
      </c>
      <c r="B78" s="487" t="s">
        <v>495</v>
      </c>
      <c r="C78" s="483">
        <f>SUM(C79:C81)</f>
        <v>452</v>
      </c>
      <c r="D78" s="483">
        <f aca="true" t="shared" si="17" ref="D78:Q78">SUM(D79:D81)</f>
        <v>194</v>
      </c>
      <c r="E78" s="483">
        <f t="shared" si="17"/>
        <v>258</v>
      </c>
      <c r="F78" s="483">
        <f t="shared" si="17"/>
        <v>3</v>
      </c>
      <c r="G78" s="483">
        <f t="shared" si="17"/>
        <v>0</v>
      </c>
      <c r="H78" s="483">
        <f t="shared" si="17"/>
        <v>449</v>
      </c>
      <c r="I78" s="483">
        <f t="shared" si="17"/>
        <v>319</v>
      </c>
      <c r="J78" s="483">
        <f t="shared" si="17"/>
        <v>174</v>
      </c>
      <c r="K78" s="483">
        <f t="shared" si="17"/>
        <v>7</v>
      </c>
      <c r="L78" s="483">
        <f t="shared" si="17"/>
        <v>138</v>
      </c>
      <c r="M78" s="483">
        <f t="shared" si="17"/>
        <v>0</v>
      </c>
      <c r="N78" s="483">
        <f t="shared" si="17"/>
        <v>0</v>
      </c>
      <c r="O78" s="483">
        <f t="shared" si="17"/>
        <v>0</v>
      </c>
      <c r="P78" s="483">
        <f t="shared" si="17"/>
        <v>0</v>
      </c>
      <c r="Q78" s="483">
        <f t="shared" si="17"/>
        <v>130</v>
      </c>
      <c r="R78" s="483">
        <f aca="true" t="shared" si="18" ref="R78:R121">SUM(L78:Q78)</f>
        <v>268</v>
      </c>
      <c r="S78" s="484">
        <f aca="true" t="shared" si="19" ref="S78:S121">(J78+K78)/I78*100</f>
        <v>56.739811912225704</v>
      </c>
      <c r="T78" s="485">
        <f t="shared" si="8"/>
        <v>0</v>
      </c>
      <c r="U78" s="486">
        <f t="shared" si="16"/>
        <v>0</v>
      </c>
    </row>
    <row r="79" spans="1:21" s="381" customFormat="1" ht="23.25" customHeight="1">
      <c r="A79" s="442" t="s">
        <v>496</v>
      </c>
      <c r="B79" s="442" t="s">
        <v>613</v>
      </c>
      <c r="C79" s="475">
        <v>174</v>
      </c>
      <c r="D79" s="475">
        <v>48</v>
      </c>
      <c r="E79" s="475">
        <v>126</v>
      </c>
      <c r="F79" s="475">
        <v>3</v>
      </c>
      <c r="G79" s="475">
        <v>0</v>
      </c>
      <c r="H79" s="475">
        <v>171</v>
      </c>
      <c r="I79" s="475">
        <v>130</v>
      </c>
      <c r="J79" s="475">
        <v>82</v>
      </c>
      <c r="K79" s="475">
        <v>3</v>
      </c>
      <c r="L79" s="475">
        <v>45</v>
      </c>
      <c r="M79" s="475">
        <v>0</v>
      </c>
      <c r="N79" s="475">
        <v>0</v>
      </c>
      <c r="O79" s="475">
        <v>0</v>
      </c>
      <c r="P79" s="467">
        <v>0</v>
      </c>
      <c r="Q79" s="476">
        <v>41</v>
      </c>
      <c r="R79" s="462">
        <f t="shared" si="18"/>
        <v>86</v>
      </c>
      <c r="S79" s="439">
        <f t="shared" si="19"/>
        <v>65.38461538461539</v>
      </c>
      <c r="T79" s="444">
        <f t="shared" si="8"/>
        <v>0</v>
      </c>
      <c r="U79" s="486">
        <f t="shared" si="16"/>
        <v>0</v>
      </c>
    </row>
    <row r="80" spans="1:21" s="381" customFormat="1" ht="23.25" customHeight="1">
      <c r="A80" s="442" t="s">
        <v>498</v>
      </c>
      <c r="B80" s="442" t="s">
        <v>614</v>
      </c>
      <c r="C80" s="475">
        <v>158</v>
      </c>
      <c r="D80" s="475">
        <v>97</v>
      </c>
      <c r="E80" s="475">
        <v>61</v>
      </c>
      <c r="F80" s="475">
        <v>0</v>
      </c>
      <c r="G80" s="475">
        <v>0</v>
      </c>
      <c r="H80" s="475">
        <v>158</v>
      </c>
      <c r="I80" s="475">
        <v>113</v>
      </c>
      <c r="J80" s="475">
        <v>30</v>
      </c>
      <c r="K80" s="475">
        <v>2</v>
      </c>
      <c r="L80" s="475">
        <v>81</v>
      </c>
      <c r="M80" s="475">
        <v>0</v>
      </c>
      <c r="N80" s="475">
        <v>0</v>
      </c>
      <c r="O80" s="475">
        <v>0</v>
      </c>
      <c r="P80" s="467">
        <v>0</v>
      </c>
      <c r="Q80" s="476">
        <v>45</v>
      </c>
      <c r="R80" s="462">
        <f t="shared" si="18"/>
        <v>126</v>
      </c>
      <c r="S80" s="439">
        <f t="shared" si="19"/>
        <v>28.31858407079646</v>
      </c>
      <c r="T80" s="444">
        <f t="shared" si="8"/>
        <v>0</v>
      </c>
      <c r="U80" s="486">
        <f t="shared" si="16"/>
        <v>0</v>
      </c>
    </row>
    <row r="81" spans="1:21" s="381" customFormat="1" ht="23.25" customHeight="1">
      <c r="A81" s="442" t="s">
        <v>500</v>
      </c>
      <c r="B81" s="442" t="s">
        <v>615</v>
      </c>
      <c r="C81" s="475">
        <v>120</v>
      </c>
      <c r="D81" s="475">
        <v>49</v>
      </c>
      <c r="E81" s="475">
        <v>71</v>
      </c>
      <c r="F81" s="475">
        <v>0</v>
      </c>
      <c r="G81" s="475">
        <v>0</v>
      </c>
      <c r="H81" s="475">
        <v>120</v>
      </c>
      <c r="I81" s="475">
        <v>76</v>
      </c>
      <c r="J81" s="475">
        <v>62</v>
      </c>
      <c r="K81" s="475">
        <v>2</v>
      </c>
      <c r="L81" s="475">
        <v>12</v>
      </c>
      <c r="M81" s="475">
        <v>0</v>
      </c>
      <c r="N81" s="475">
        <v>0</v>
      </c>
      <c r="O81" s="475">
        <v>0</v>
      </c>
      <c r="P81" s="467">
        <v>0</v>
      </c>
      <c r="Q81" s="476">
        <v>44</v>
      </c>
      <c r="R81" s="462">
        <f t="shared" si="18"/>
        <v>56</v>
      </c>
      <c r="S81" s="439">
        <f t="shared" si="19"/>
        <v>84.21052631578947</v>
      </c>
      <c r="T81" s="444">
        <f t="shared" si="8"/>
        <v>0</v>
      </c>
      <c r="U81" s="486">
        <f t="shared" si="16"/>
        <v>0</v>
      </c>
    </row>
    <row r="82" spans="1:21" s="415" customFormat="1" ht="23.25" customHeight="1">
      <c r="A82" s="480">
        <v>10</v>
      </c>
      <c r="B82" s="487" t="s">
        <v>502</v>
      </c>
      <c r="C82" s="483">
        <f aca="true" t="shared" si="20" ref="C82:Q82">SUM(C83:C89)</f>
        <v>1737</v>
      </c>
      <c r="D82" s="483">
        <f t="shared" si="20"/>
        <v>1170</v>
      </c>
      <c r="E82" s="483">
        <f t="shared" si="20"/>
        <v>567</v>
      </c>
      <c r="F82" s="483">
        <f t="shared" si="20"/>
        <v>5</v>
      </c>
      <c r="G82" s="483">
        <f t="shared" si="20"/>
        <v>0</v>
      </c>
      <c r="H82" s="483">
        <f t="shared" si="20"/>
        <v>1732</v>
      </c>
      <c r="I82" s="483">
        <f t="shared" si="20"/>
        <v>895</v>
      </c>
      <c r="J82" s="483">
        <f t="shared" si="20"/>
        <v>384</v>
      </c>
      <c r="K82" s="483">
        <f t="shared" si="20"/>
        <v>13</v>
      </c>
      <c r="L82" s="483">
        <f t="shared" si="20"/>
        <v>492</v>
      </c>
      <c r="M82" s="483">
        <f t="shared" si="20"/>
        <v>4</v>
      </c>
      <c r="N82" s="483">
        <f t="shared" si="20"/>
        <v>0</v>
      </c>
      <c r="O82" s="483">
        <f t="shared" si="20"/>
        <v>0</v>
      </c>
      <c r="P82" s="483">
        <f t="shared" si="20"/>
        <v>2</v>
      </c>
      <c r="Q82" s="483">
        <f t="shared" si="20"/>
        <v>837</v>
      </c>
      <c r="R82" s="483">
        <f t="shared" si="18"/>
        <v>1335</v>
      </c>
      <c r="S82" s="484">
        <f t="shared" si="19"/>
        <v>44.35754189944134</v>
      </c>
      <c r="T82" s="485">
        <f t="shared" si="8"/>
        <v>0</v>
      </c>
      <c r="U82" s="486">
        <f t="shared" si="16"/>
        <v>0</v>
      </c>
    </row>
    <row r="83" spans="1:21" s="415" customFormat="1" ht="23.25" customHeight="1">
      <c r="A83" s="445" t="s">
        <v>528</v>
      </c>
      <c r="B83" s="443" t="s">
        <v>472</v>
      </c>
      <c r="C83" s="462">
        <v>128</v>
      </c>
      <c r="D83" s="462">
        <v>74</v>
      </c>
      <c r="E83" s="462">
        <v>54</v>
      </c>
      <c r="F83" s="462">
        <v>1</v>
      </c>
      <c r="G83" s="462">
        <v>0</v>
      </c>
      <c r="H83" s="462">
        <v>127</v>
      </c>
      <c r="I83" s="462">
        <v>71</v>
      </c>
      <c r="J83" s="462">
        <v>41</v>
      </c>
      <c r="K83" s="462">
        <v>0</v>
      </c>
      <c r="L83" s="462">
        <v>30</v>
      </c>
      <c r="M83" s="462">
        <v>0</v>
      </c>
      <c r="N83" s="462">
        <v>0</v>
      </c>
      <c r="O83" s="462">
        <v>0</v>
      </c>
      <c r="P83" s="462">
        <v>0</v>
      </c>
      <c r="Q83" s="462">
        <v>56</v>
      </c>
      <c r="R83" s="462">
        <f t="shared" si="18"/>
        <v>86</v>
      </c>
      <c r="S83" s="439">
        <f t="shared" si="19"/>
        <v>57.74647887323944</v>
      </c>
      <c r="T83" s="444">
        <f t="shared" si="8"/>
        <v>0</v>
      </c>
      <c r="U83" s="486">
        <f t="shared" si="16"/>
        <v>0</v>
      </c>
    </row>
    <row r="84" spans="1:21" s="415" customFormat="1" ht="23.25" customHeight="1">
      <c r="A84" s="445" t="s">
        <v>594</v>
      </c>
      <c r="B84" s="443" t="s">
        <v>563</v>
      </c>
      <c r="C84" s="462">
        <v>409</v>
      </c>
      <c r="D84" s="462">
        <v>290</v>
      </c>
      <c r="E84" s="462">
        <v>119</v>
      </c>
      <c r="F84" s="462">
        <v>1</v>
      </c>
      <c r="G84" s="462">
        <v>0</v>
      </c>
      <c r="H84" s="462">
        <v>408</v>
      </c>
      <c r="I84" s="462">
        <v>173</v>
      </c>
      <c r="J84" s="462">
        <v>88</v>
      </c>
      <c r="K84" s="462">
        <v>7</v>
      </c>
      <c r="L84" s="462">
        <v>77</v>
      </c>
      <c r="M84" s="462">
        <v>1</v>
      </c>
      <c r="N84" s="462">
        <v>0</v>
      </c>
      <c r="O84" s="462">
        <v>0</v>
      </c>
      <c r="P84" s="462">
        <v>0</v>
      </c>
      <c r="Q84" s="462">
        <v>235</v>
      </c>
      <c r="R84" s="462">
        <f t="shared" si="18"/>
        <v>313</v>
      </c>
      <c r="S84" s="439">
        <f t="shared" si="19"/>
        <v>54.91329479768786</v>
      </c>
      <c r="T84" s="444">
        <f t="shared" si="8"/>
        <v>0</v>
      </c>
      <c r="U84" s="486">
        <f t="shared" si="16"/>
        <v>0</v>
      </c>
    </row>
    <row r="85" spans="1:21" s="415" customFormat="1" ht="23.25" customHeight="1">
      <c r="A85" s="445" t="s">
        <v>529</v>
      </c>
      <c r="B85" s="443" t="s">
        <v>503</v>
      </c>
      <c r="C85" s="462">
        <v>138</v>
      </c>
      <c r="D85" s="462">
        <v>94</v>
      </c>
      <c r="E85" s="462">
        <v>44</v>
      </c>
      <c r="F85" s="462">
        <v>2</v>
      </c>
      <c r="G85" s="462">
        <v>0</v>
      </c>
      <c r="H85" s="462">
        <v>136</v>
      </c>
      <c r="I85" s="462">
        <v>75</v>
      </c>
      <c r="J85" s="462">
        <v>36</v>
      </c>
      <c r="K85" s="462">
        <v>1</v>
      </c>
      <c r="L85" s="462">
        <v>38</v>
      </c>
      <c r="M85" s="462">
        <v>0</v>
      </c>
      <c r="N85" s="462">
        <v>0</v>
      </c>
      <c r="O85" s="462">
        <v>0</v>
      </c>
      <c r="P85" s="462">
        <v>0</v>
      </c>
      <c r="Q85" s="462">
        <v>61</v>
      </c>
      <c r="R85" s="462">
        <f t="shared" si="18"/>
        <v>99</v>
      </c>
      <c r="S85" s="439">
        <f t="shared" si="19"/>
        <v>49.333333333333336</v>
      </c>
      <c r="T85" s="444">
        <f t="shared" si="8"/>
        <v>0</v>
      </c>
      <c r="U85" s="486">
        <f t="shared" si="16"/>
        <v>0</v>
      </c>
    </row>
    <row r="86" spans="1:21" s="415" customFormat="1" ht="23.25" customHeight="1">
      <c r="A86" s="445" t="s">
        <v>530</v>
      </c>
      <c r="B86" s="443" t="s">
        <v>548</v>
      </c>
      <c r="C86" s="462">
        <v>343</v>
      </c>
      <c r="D86" s="462">
        <v>242</v>
      </c>
      <c r="E86" s="462">
        <v>101</v>
      </c>
      <c r="F86" s="462">
        <v>0</v>
      </c>
      <c r="G86" s="462">
        <v>0</v>
      </c>
      <c r="H86" s="462">
        <v>343</v>
      </c>
      <c r="I86" s="462">
        <v>181</v>
      </c>
      <c r="J86" s="462">
        <v>54</v>
      </c>
      <c r="K86" s="462">
        <v>3</v>
      </c>
      <c r="L86" s="462">
        <v>119</v>
      </c>
      <c r="M86" s="462">
        <v>3</v>
      </c>
      <c r="N86" s="462">
        <v>0</v>
      </c>
      <c r="O86" s="462">
        <v>0</v>
      </c>
      <c r="P86" s="462">
        <v>2</v>
      </c>
      <c r="Q86" s="462">
        <v>162</v>
      </c>
      <c r="R86" s="462">
        <f t="shared" si="18"/>
        <v>286</v>
      </c>
      <c r="S86" s="439">
        <f t="shared" si="19"/>
        <v>31.491712707182316</v>
      </c>
      <c r="T86" s="444">
        <f t="shared" si="8"/>
        <v>0</v>
      </c>
      <c r="U86" s="486">
        <f t="shared" si="16"/>
        <v>0</v>
      </c>
    </row>
    <row r="87" spans="1:21" s="415" customFormat="1" ht="23.25" customHeight="1">
      <c r="A87" s="445" t="s">
        <v>531</v>
      </c>
      <c r="B87" s="443" t="s">
        <v>504</v>
      </c>
      <c r="C87" s="462">
        <v>230</v>
      </c>
      <c r="D87" s="462">
        <v>140</v>
      </c>
      <c r="E87" s="462">
        <v>90</v>
      </c>
      <c r="F87" s="462">
        <v>1</v>
      </c>
      <c r="G87" s="462">
        <v>0</v>
      </c>
      <c r="H87" s="462">
        <v>229</v>
      </c>
      <c r="I87" s="462">
        <v>148</v>
      </c>
      <c r="J87" s="462">
        <v>58</v>
      </c>
      <c r="K87" s="462">
        <v>1</v>
      </c>
      <c r="L87" s="462">
        <v>89</v>
      </c>
      <c r="M87" s="462">
        <v>0</v>
      </c>
      <c r="N87" s="462">
        <v>0</v>
      </c>
      <c r="O87" s="462">
        <v>0</v>
      </c>
      <c r="P87" s="462">
        <v>0</v>
      </c>
      <c r="Q87" s="462">
        <v>81</v>
      </c>
      <c r="R87" s="462">
        <f t="shared" si="18"/>
        <v>170</v>
      </c>
      <c r="S87" s="439">
        <f t="shared" si="19"/>
        <v>39.86486486486486</v>
      </c>
      <c r="T87" s="444">
        <f t="shared" si="8"/>
        <v>0</v>
      </c>
      <c r="U87" s="486">
        <f t="shared" si="16"/>
        <v>0</v>
      </c>
    </row>
    <row r="88" spans="1:21" s="415" customFormat="1" ht="23.25" customHeight="1">
      <c r="A88" s="445" t="s">
        <v>532</v>
      </c>
      <c r="B88" s="443" t="s">
        <v>506</v>
      </c>
      <c r="C88" s="462">
        <v>285</v>
      </c>
      <c r="D88" s="462">
        <v>196</v>
      </c>
      <c r="E88" s="462">
        <v>89</v>
      </c>
      <c r="F88" s="462">
        <v>0</v>
      </c>
      <c r="G88" s="462">
        <v>0</v>
      </c>
      <c r="H88" s="462">
        <v>285</v>
      </c>
      <c r="I88" s="462">
        <v>146</v>
      </c>
      <c r="J88" s="462">
        <v>63</v>
      </c>
      <c r="K88" s="462">
        <v>1</v>
      </c>
      <c r="L88" s="462">
        <v>82</v>
      </c>
      <c r="M88" s="462">
        <v>0</v>
      </c>
      <c r="N88" s="462">
        <v>0</v>
      </c>
      <c r="O88" s="462">
        <v>0</v>
      </c>
      <c r="P88" s="462">
        <v>0</v>
      </c>
      <c r="Q88" s="462">
        <v>139</v>
      </c>
      <c r="R88" s="462">
        <f t="shared" si="18"/>
        <v>221</v>
      </c>
      <c r="S88" s="439">
        <f t="shared" si="19"/>
        <v>43.83561643835616</v>
      </c>
      <c r="T88" s="444">
        <f t="shared" si="8"/>
        <v>0</v>
      </c>
      <c r="U88" s="486">
        <f t="shared" si="16"/>
        <v>0</v>
      </c>
    </row>
    <row r="89" spans="1:21" s="415" customFormat="1" ht="23.25" customHeight="1">
      <c r="A89" s="445" t="s">
        <v>505</v>
      </c>
      <c r="B89" s="443" t="s">
        <v>507</v>
      </c>
      <c r="C89" s="477">
        <v>204</v>
      </c>
      <c r="D89" s="477">
        <v>134</v>
      </c>
      <c r="E89" s="477">
        <v>70</v>
      </c>
      <c r="F89" s="477">
        <v>0</v>
      </c>
      <c r="G89" s="477">
        <v>0</v>
      </c>
      <c r="H89" s="477">
        <v>204</v>
      </c>
      <c r="I89" s="477">
        <v>101</v>
      </c>
      <c r="J89" s="477">
        <v>44</v>
      </c>
      <c r="K89" s="477">
        <v>0</v>
      </c>
      <c r="L89" s="477">
        <v>57</v>
      </c>
      <c r="M89" s="477">
        <v>0</v>
      </c>
      <c r="N89" s="477">
        <v>0</v>
      </c>
      <c r="O89" s="477">
        <v>0</v>
      </c>
      <c r="P89" s="477">
        <v>0</v>
      </c>
      <c r="Q89" s="477">
        <v>103</v>
      </c>
      <c r="R89" s="462">
        <f t="shared" si="18"/>
        <v>160</v>
      </c>
      <c r="S89" s="439">
        <f t="shared" si="19"/>
        <v>43.56435643564357</v>
      </c>
      <c r="T89" s="444">
        <f t="shared" si="8"/>
        <v>0</v>
      </c>
      <c r="U89" s="486">
        <f t="shared" si="16"/>
        <v>0</v>
      </c>
    </row>
    <row r="90" spans="1:21" s="415" customFormat="1" ht="23.25" customHeight="1">
      <c r="A90" s="480">
        <v>11</v>
      </c>
      <c r="B90" s="487" t="s">
        <v>508</v>
      </c>
      <c r="C90" s="489">
        <f>SUM(C91:C93)</f>
        <v>150</v>
      </c>
      <c r="D90" s="489">
        <f aca="true" t="shared" si="21" ref="D90:Q90">SUM(D91:D93)</f>
        <v>60</v>
      </c>
      <c r="E90" s="489">
        <f t="shared" si="21"/>
        <v>90</v>
      </c>
      <c r="F90" s="489">
        <f t="shared" si="21"/>
        <v>2</v>
      </c>
      <c r="G90" s="489">
        <f t="shared" si="21"/>
        <v>0</v>
      </c>
      <c r="H90" s="489">
        <f t="shared" si="21"/>
        <v>148</v>
      </c>
      <c r="I90" s="489">
        <f t="shared" si="21"/>
        <v>107</v>
      </c>
      <c r="J90" s="489">
        <f t="shared" si="21"/>
        <v>85</v>
      </c>
      <c r="K90" s="489">
        <f t="shared" si="21"/>
        <v>0</v>
      </c>
      <c r="L90" s="489">
        <f t="shared" si="21"/>
        <v>19</v>
      </c>
      <c r="M90" s="489">
        <f t="shared" si="21"/>
        <v>0</v>
      </c>
      <c r="N90" s="489">
        <f t="shared" si="21"/>
        <v>0</v>
      </c>
      <c r="O90" s="489">
        <f t="shared" si="21"/>
        <v>0</v>
      </c>
      <c r="P90" s="489">
        <f t="shared" si="21"/>
        <v>3</v>
      </c>
      <c r="Q90" s="489">
        <f t="shared" si="21"/>
        <v>41</v>
      </c>
      <c r="R90" s="483">
        <f t="shared" si="18"/>
        <v>63</v>
      </c>
      <c r="S90" s="484">
        <f t="shared" si="19"/>
        <v>79.43925233644859</v>
      </c>
      <c r="T90" s="485">
        <f t="shared" si="8"/>
        <v>0</v>
      </c>
      <c r="U90" s="486">
        <f t="shared" si="16"/>
        <v>0</v>
      </c>
    </row>
    <row r="91" spans="1:21" s="381" customFormat="1" ht="23.25" customHeight="1">
      <c r="A91" s="445" t="s">
        <v>509</v>
      </c>
      <c r="B91" s="458" t="s">
        <v>510</v>
      </c>
      <c r="C91" s="473">
        <v>40</v>
      </c>
      <c r="D91" s="473">
        <v>1</v>
      </c>
      <c r="E91" s="473">
        <v>39</v>
      </c>
      <c r="F91" s="473">
        <v>2</v>
      </c>
      <c r="G91" s="473">
        <v>0</v>
      </c>
      <c r="H91" s="473">
        <v>38</v>
      </c>
      <c r="I91" s="473">
        <v>38</v>
      </c>
      <c r="J91" s="473">
        <v>37</v>
      </c>
      <c r="K91" s="473">
        <v>0</v>
      </c>
      <c r="L91" s="473">
        <v>1</v>
      </c>
      <c r="M91" s="473">
        <v>0</v>
      </c>
      <c r="N91" s="473">
        <v>0</v>
      </c>
      <c r="O91" s="473">
        <v>0</v>
      </c>
      <c r="P91" s="474"/>
      <c r="Q91" s="473"/>
      <c r="R91" s="462">
        <f t="shared" si="18"/>
        <v>1</v>
      </c>
      <c r="S91" s="439">
        <f t="shared" si="19"/>
        <v>97.36842105263158</v>
      </c>
      <c r="T91" s="444">
        <f t="shared" si="8"/>
        <v>0</v>
      </c>
      <c r="U91" s="486">
        <f t="shared" si="16"/>
        <v>0</v>
      </c>
    </row>
    <row r="92" spans="1:21" s="381" customFormat="1" ht="23.25" customHeight="1">
      <c r="A92" s="445" t="s">
        <v>511</v>
      </c>
      <c r="B92" s="458" t="s">
        <v>512</v>
      </c>
      <c r="C92" s="473">
        <v>73</v>
      </c>
      <c r="D92" s="473">
        <v>34</v>
      </c>
      <c r="E92" s="473">
        <v>39</v>
      </c>
      <c r="F92" s="473">
        <v>0</v>
      </c>
      <c r="G92" s="473">
        <v>0</v>
      </c>
      <c r="H92" s="473">
        <v>73</v>
      </c>
      <c r="I92" s="473">
        <v>49</v>
      </c>
      <c r="J92" s="473">
        <v>41</v>
      </c>
      <c r="K92" s="473">
        <v>0</v>
      </c>
      <c r="L92" s="473">
        <v>6</v>
      </c>
      <c r="M92" s="473">
        <v>0</v>
      </c>
      <c r="N92" s="473">
        <v>0</v>
      </c>
      <c r="O92" s="473">
        <v>0</v>
      </c>
      <c r="P92" s="474">
        <v>2</v>
      </c>
      <c r="Q92" s="473">
        <v>24</v>
      </c>
      <c r="R92" s="462">
        <f t="shared" si="18"/>
        <v>32</v>
      </c>
      <c r="S92" s="439">
        <f t="shared" si="19"/>
        <v>83.6734693877551</v>
      </c>
      <c r="T92" s="444">
        <f t="shared" si="8"/>
        <v>0</v>
      </c>
      <c r="U92" s="486">
        <f t="shared" si="16"/>
        <v>0</v>
      </c>
    </row>
    <row r="93" spans="1:21" s="381" customFormat="1" ht="23.25" customHeight="1">
      <c r="A93" s="445" t="s">
        <v>571</v>
      </c>
      <c r="B93" s="458" t="s">
        <v>572</v>
      </c>
      <c r="C93" s="463">
        <v>37</v>
      </c>
      <c r="D93" s="463">
        <v>25</v>
      </c>
      <c r="E93" s="463">
        <v>12</v>
      </c>
      <c r="F93" s="463"/>
      <c r="G93" s="463"/>
      <c r="H93" s="463">
        <v>37</v>
      </c>
      <c r="I93" s="463">
        <v>20</v>
      </c>
      <c r="J93" s="463">
        <v>7</v>
      </c>
      <c r="K93" s="463"/>
      <c r="L93" s="463">
        <v>12</v>
      </c>
      <c r="M93" s="463"/>
      <c r="N93" s="463"/>
      <c r="O93" s="463"/>
      <c r="P93" s="467">
        <v>1</v>
      </c>
      <c r="Q93" s="465">
        <v>17</v>
      </c>
      <c r="R93" s="462">
        <f t="shared" si="18"/>
        <v>30</v>
      </c>
      <c r="S93" s="439">
        <f t="shared" si="19"/>
        <v>35</v>
      </c>
      <c r="T93" s="444">
        <f t="shared" si="8"/>
        <v>0</v>
      </c>
      <c r="U93" s="486">
        <f t="shared" si="16"/>
        <v>0</v>
      </c>
    </row>
    <row r="94" spans="1:21" s="415" customFormat="1" ht="23.25" customHeight="1">
      <c r="A94" s="480">
        <v>12</v>
      </c>
      <c r="B94" s="487" t="s">
        <v>514</v>
      </c>
      <c r="C94" s="489">
        <f>SUM(C95:C96)</f>
        <v>424</v>
      </c>
      <c r="D94" s="489">
        <f aca="true" t="shared" si="22" ref="D94:Q94">SUM(D95:D96)</f>
        <v>162</v>
      </c>
      <c r="E94" s="489">
        <f t="shared" si="22"/>
        <v>262</v>
      </c>
      <c r="F94" s="489">
        <f t="shared" si="22"/>
        <v>0</v>
      </c>
      <c r="G94" s="489">
        <f t="shared" si="22"/>
        <v>0</v>
      </c>
      <c r="H94" s="489">
        <f t="shared" si="22"/>
        <v>424</v>
      </c>
      <c r="I94" s="489">
        <f t="shared" si="22"/>
        <v>298</v>
      </c>
      <c r="J94" s="489">
        <f t="shared" si="22"/>
        <v>220</v>
      </c>
      <c r="K94" s="489">
        <f t="shared" si="22"/>
        <v>7</v>
      </c>
      <c r="L94" s="489">
        <f t="shared" si="22"/>
        <v>71</v>
      </c>
      <c r="M94" s="489">
        <f t="shared" si="22"/>
        <v>0</v>
      </c>
      <c r="N94" s="489">
        <f t="shared" si="22"/>
        <v>0</v>
      </c>
      <c r="O94" s="489">
        <f t="shared" si="22"/>
        <v>0</v>
      </c>
      <c r="P94" s="489">
        <f t="shared" si="22"/>
        <v>0</v>
      </c>
      <c r="Q94" s="489">
        <f t="shared" si="22"/>
        <v>126</v>
      </c>
      <c r="R94" s="483">
        <f t="shared" si="18"/>
        <v>197</v>
      </c>
      <c r="S94" s="484">
        <f t="shared" si="19"/>
        <v>76.1744966442953</v>
      </c>
      <c r="T94" s="485">
        <f aca="true" t="shared" si="23" ref="T94:T112">C94-F94-H94</f>
        <v>0</v>
      </c>
      <c r="U94" s="486">
        <f t="shared" si="16"/>
        <v>0</v>
      </c>
    </row>
    <row r="95" spans="1:21" s="381" customFormat="1" ht="23.25" customHeight="1">
      <c r="A95" s="448">
        <v>12.1</v>
      </c>
      <c r="B95" s="458" t="s">
        <v>537</v>
      </c>
      <c r="C95" s="472">
        <v>262</v>
      </c>
      <c r="D95" s="472">
        <v>65</v>
      </c>
      <c r="E95" s="472">
        <v>197</v>
      </c>
      <c r="F95" s="472">
        <v>0</v>
      </c>
      <c r="G95" s="472">
        <v>0</v>
      </c>
      <c r="H95" s="472">
        <v>262</v>
      </c>
      <c r="I95" s="472">
        <v>202</v>
      </c>
      <c r="J95" s="472">
        <v>185</v>
      </c>
      <c r="K95" s="472">
        <v>4</v>
      </c>
      <c r="L95" s="472">
        <v>13</v>
      </c>
      <c r="M95" s="472"/>
      <c r="N95" s="472"/>
      <c r="O95" s="472"/>
      <c r="P95" s="472"/>
      <c r="Q95" s="472">
        <v>60</v>
      </c>
      <c r="R95" s="462">
        <f t="shared" si="18"/>
        <v>73</v>
      </c>
      <c r="S95" s="439">
        <f t="shared" si="19"/>
        <v>93.56435643564357</v>
      </c>
      <c r="T95" s="444">
        <f t="shared" si="23"/>
        <v>0</v>
      </c>
      <c r="U95" s="486">
        <f t="shared" si="16"/>
        <v>0</v>
      </c>
    </row>
    <row r="96" spans="1:21" s="381" customFormat="1" ht="23.25" customHeight="1">
      <c r="A96" s="448">
        <v>12.2</v>
      </c>
      <c r="B96" s="458" t="s">
        <v>515</v>
      </c>
      <c r="C96" s="472">
        <v>162</v>
      </c>
      <c r="D96" s="472">
        <v>97</v>
      </c>
      <c r="E96" s="472">
        <v>65</v>
      </c>
      <c r="F96" s="472">
        <v>0</v>
      </c>
      <c r="G96" s="472">
        <v>0</v>
      </c>
      <c r="H96" s="472">
        <v>162</v>
      </c>
      <c r="I96" s="472">
        <v>96</v>
      </c>
      <c r="J96" s="472">
        <v>35</v>
      </c>
      <c r="K96" s="472">
        <v>3</v>
      </c>
      <c r="L96" s="472">
        <v>58</v>
      </c>
      <c r="M96" s="472">
        <v>0</v>
      </c>
      <c r="N96" s="472"/>
      <c r="O96" s="472"/>
      <c r="P96" s="472"/>
      <c r="Q96" s="472">
        <v>66</v>
      </c>
      <c r="R96" s="462">
        <f t="shared" si="18"/>
        <v>124</v>
      </c>
      <c r="S96" s="439">
        <f t="shared" si="19"/>
        <v>39.58333333333333</v>
      </c>
      <c r="T96" s="444">
        <f t="shared" si="23"/>
        <v>0</v>
      </c>
      <c r="U96" s="486">
        <f t="shared" si="16"/>
        <v>0</v>
      </c>
    </row>
    <row r="97" spans="1:21" s="415" customFormat="1" ht="23.25" customHeight="1">
      <c r="A97" s="480">
        <v>13</v>
      </c>
      <c r="B97" s="487" t="s">
        <v>516</v>
      </c>
      <c r="C97" s="482">
        <f>SUM(C98:C110)</f>
        <v>2877</v>
      </c>
      <c r="D97" s="482">
        <f aca="true" t="shared" si="24" ref="D97:Q97">SUM(D98:D110)</f>
        <v>1873</v>
      </c>
      <c r="E97" s="482">
        <f t="shared" si="24"/>
        <v>1004</v>
      </c>
      <c r="F97" s="482">
        <f t="shared" si="24"/>
        <v>4</v>
      </c>
      <c r="G97" s="482">
        <f t="shared" si="24"/>
        <v>0</v>
      </c>
      <c r="H97" s="482">
        <f t="shared" si="24"/>
        <v>2873</v>
      </c>
      <c r="I97" s="482">
        <f t="shared" si="24"/>
        <v>1618</v>
      </c>
      <c r="J97" s="482">
        <f t="shared" si="24"/>
        <v>709</v>
      </c>
      <c r="K97" s="482">
        <f t="shared" si="24"/>
        <v>16</v>
      </c>
      <c r="L97" s="482">
        <f t="shared" si="24"/>
        <v>893</v>
      </c>
      <c r="M97" s="482">
        <f t="shared" si="24"/>
        <v>0</v>
      </c>
      <c r="N97" s="482">
        <f t="shared" si="24"/>
        <v>0</v>
      </c>
      <c r="O97" s="482">
        <f t="shared" si="24"/>
        <v>0</v>
      </c>
      <c r="P97" s="482">
        <f t="shared" si="24"/>
        <v>0</v>
      </c>
      <c r="Q97" s="482">
        <f t="shared" si="24"/>
        <v>1255</v>
      </c>
      <c r="R97" s="483">
        <f t="shared" si="18"/>
        <v>2148</v>
      </c>
      <c r="S97" s="484">
        <f t="shared" si="19"/>
        <v>44.808405438813345</v>
      </c>
      <c r="T97" s="485">
        <f t="shared" si="23"/>
        <v>0</v>
      </c>
      <c r="U97" s="486">
        <f t="shared" si="16"/>
        <v>0</v>
      </c>
    </row>
    <row r="98" spans="1:21" s="381" customFormat="1" ht="23.25" customHeight="1">
      <c r="A98" s="448">
        <v>13.1</v>
      </c>
      <c r="B98" s="454" t="s">
        <v>517</v>
      </c>
      <c r="C98" s="463">
        <v>240</v>
      </c>
      <c r="D98" s="463">
        <v>27</v>
      </c>
      <c r="E98" s="463">
        <v>213</v>
      </c>
      <c r="F98" s="463">
        <v>2</v>
      </c>
      <c r="G98" s="463">
        <v>0</v>
      </c>
      <c r="H98" s="463">
        <v>238</v>
      </c>
      <c r="I98" s="463">
        <v>227</v>
      </c>
      <c r="J98" s="463">
        <v>168</v>
      </c>
      <c r="K98" s="463">
        <v>0</v>
      </c>
      <c r="L98" s="463">
        <v>59</v>
      </c>
      <c r="M98" s="463">
        <v>0</v>
      </c>
      <c r="N98" s="463">
        <v>0</v>
      </c>
      <c r="O98" s="463">
        <v>0</v>
      </c>
      <c r="P98" s="463">
        <v>0</v>
      </c>
      <c r="Q98" s="465">
        <v>11</v>
      </c>
      <c r="R98" s="462">
        <f t="shared" si="18"/>
        <v>70</v>
      </c>
      <c r="S98" s="439">
        <f t="shared" si="19"/>
        <v>74.00881057268722</v>
      </c>
      <c r="T98" s="444">
        <f t="shared" si="23"/>
        <v>0</v>
      </c>
      <c r="U98" s="486">
        <f t="shared" si="16"/>
        <v>0</v>
      </c>
    </row>
    <row r="99" spans="1:21" s="381" customFormat="1" ht="23.25" customHeight="1">
      <c r="A99" s="448">
        <v>13.2</v>
      </c>
      <c r="B99" s="454" t="s">
        <v>518</v>
      </c>
      <c r="C99" s="463">
        <v>141</v>
      </c>
      <c r="D99" s="463">
        <v>83</v>
      </c>
      <c r="E99" s="463">
        <v>58</v>
      </c>
      <c r="F99" s="463">
        <v>2</v>
      </c>
      <c r="G99" s="463">
        <v>0</v>
      </c>
      <c r="H99" s="463">
        <v>139</v>
      </c>
      <c r="I99" s="463">
        <v>88</v>
      </c>
      <c r="J99" s="463">
        <v>44</v>
      </c>
      <c r="K99" s="463">
        <v>0</v>
      </c>
      <c r="L99" s="463">
        <v>44</v>
      </c>
      <c r="M99" s="463">
        <v>0</v>
      </c>
      <c r="N99" s="463">
        <v>0</v>
      </c>
      <c r="O99" s="463">
        <v>0</v>
      </c>
      <c r="P99" s="463">
        <v>0</v>
      </c>
      <c r="Q99" s="465">
        <v>51</v>
      </c>
      <c r="R99" s="462">
        <f t="shared" si="18"/>
        <v>95</v>
      </c>
      <c r="S99" s="439">
        <f t="shared" si="19"/>
        <v>50</v>
      </c>
      <c r="T99" s="444">
        <f t="shared" si="23"/>
        <v>0</v>
      </c>
      <c r="U99" s="486">
        <f t="shared" si="16"/>
        <v>0</v>
      </c>
    </row>
    <row r="100" spans="1:21" s="381" customFormat="1" ht="23.25" customHeight="1">
      <c r="A100" s="448">
        <v>13.3</v>
      </c>
      <c r="B100" s="454" t="s">
        <v>549</v>
      </c>
      <c r="C100" s="463">
        <v>356</v>
      </c>
      <c r="D100" s="463">
        <v>245</v>
      </c>
      <c r="E100" s="463">
        <v>111</v>
      </c>
      <c r="F100" s="463">
        <v>0</v>
      </c>
      <c r="G100" s="463">
        <v>0</v>
      </c>
      <c r="H100" s="463">
        <v>356</v>
      </c>
      <c r="I100" s="463">
        <v>187</v>
      </c>
      <c r="J100" s="463">
        <v>75</v>
      </c>
      <c r="K100" s="463">
        <v>1</v>
      </c>
      <c r="L100" s="463">
        <v>111</v>
      </c>
      <c r="M100" s="463">
        <v>0</v>
      </c>
      <c r="N100" s="463">
        <v>0</v>
      </c>
      <c r="O100" s="463">
        <v>0</v>
      </c>
      <c r="P100" s="463">
        <v>0</v>
      </c>
      <c r="Q100" s="465">
        <v>169</v>
      </c>
      <c r="R100" s="462">
        <f t="shared" si="18"/>
        <v>280</v>
      </c>
      <c r="S100" s="439">
        <f t="shared" si="19"/>
        <v>40.64171122994652</v>
      </c>
      <c r="T100" s="444">
        <f t="shared" si="23"/>
        <v>0</v>
      </c>
      <c r="U100" s="486">
        <f t="shared" si="16"/>
        <v>0</v>
      </c>
    </row>
    <row r="101" spans="1:21" s="381" customFormat="1" ht="23.25" customHeight="1">
      <c r="A101" s="448">
        <v>13.4</v>
      </c>
      <c r="B101" s="455" t="s">
        <v>550</v>
      </c>
      <c r="C101" s="463">
        <v>259</v>
      </c>
      <c r="D101" s="463">
        <v>173</v>
      </c>
      <c r="E101" s="463">
        <v>86</v>
      </c>
      <c r="F101" s="463">
        <v>0</v>
      </c>
      <c r="G101" s="463">
        <v>0</v>
      </c>
      <c r="H101" s="463">
        <v>259</v>
      </c>
      <c r="I101" s="463">
        <v>134</v>
      </c>
      <c r="J101" s="463">
        <v>58</v>
      </c>
      <c r="K101" s="463">
        <v>2</v>
      </c>
      <c r="L101" s="463">
        <v>74</v>
      </c>
      <c r="M101" s="463">
        <v>0</v>
      </c>
      <c r="N101" s="463">
        <v>0</v>
      </c>
      <c r="O101" s="463">
        <v>0</v>
      </c>
      <c r="P101" s="463">
        <v>0</v>
      </c>
      <c r="Q101" s="465">
        <v>125</v>
      </c>
      <c r="R101" s="462">
        <f t="shared" si="18"/>
        <v>199</v>
      </c>
      <c r="S101" s="439">
        <f t="shared" si="19"/>
        <v>44.776119402985074</v>
      </c>
      <c r="T101" s="444">
        <f t="shared" si="23"/>
        <v>0</v>
      </c>
      <c r="U101" s="486">
        <f t="shared" si="16"/>
        <v>0</v>
      </c>
    </row>
    <row r="102" spans="1:21" s="381" customFormat="1" ht="23.25" customHeight="1">
      <c r="A102" s="448">
        <v>13.5</v>
      </c>
      <c r="B102" s="456" t="s">
        <v>551</v>
      </c>
      <c r="C102" s="463">
        <v>192</v>
      </c>
      <c r="D102" s="463">
        <v>123</v>
      </c>
      <c r="E102" s="463">
        <v>69</v>
      </c>
      <c r="F102" s="463">
        <v>0</v>
      </c>
      <c r="G102" s="463">
        <v>0</v>
      </c>
      <c r="H102" s="463">
        <v>192</v>
      </c>
      <c r="I102" s="463">
        <v>114</v>
      </c>
      <c r="J102" s="463">
        <v>47</v>
      </c>
      <c r="K102" s="463">
        <v>0</v>
      </c>
      <c r="L102" s="463">
        <v>67</v>
      </c>
      <c r="M102" s="463">
        <v>0</v>
      </c>
      <c r="N102" s="463">
        <v>0</v>
      </c>
      <c r="O102" s="463">
        <v>0</v>
      </c>
      <c r="P102" s="463">
        <v>0</v>
      </c>
      <c r="Q102" s="465">
        <v>78</v>
      </c>
      <c r="R102" s="462">
        <f t="shared" si="18"/>
        <v>145</v>
      </c>
      <c r="S102" s="439">
        <f t="shared" si="19"/>
        <v>41.228070175438596</v>
      </c>
      <c r="T102" s="444">
        <f t="shared" si="23"/>
        <v>0</v>
      </c>
      <c r="U102" s="486">
        <f t="shared" si="16"/>
        <v>0</v>
      </c>
    </row>
    <row r="103" spans="1:21" s="381" customFormat="1" ht="23.25" customHeight="1">
      <c r="A103" s="448">
        <v>13.6</v>
      </c>
      <c r="B103" s="456" t="s">
        <v>552</v>
      </c>
      <c r="C103" s="463">
        <v>206</v>
      </c>
      <c r="D103" s="463">
        <v>162</v>
      </c>
      <c r="E103" s="463">
        <v>44</v>
      </c>
      <c r="F103" s="463">
        <v>0</v>
      </c>
      <c r="G103" s="463">
        <v>0</v>
      </c>
      <c r="H103" s="463">
        <v>206</v>
      </c>
      <c r="I103" s="463">
        <v>110</v>
      </c>
      <c r="J103" s="463">
        <v>45</v>
      </c>
      <c r="K103" s="463">
        <v>6</v>
      </c>
      <c r="L103" s="463">
        <v>59</v>
      </c>
      <c r="M103" s="463">
        <v>0</v>
      </c>
      <c r="N103" s="463">
        <v>0</v>
      </c>
      <c r="O103" s="463">
        <v>0</v>
      </c>
      <c r="P103" s="463">
        <v>0</v>
      </c>
      <c r="Q103" s="465">
        <v>96</v>
      </c>
      <c r="R103" s="462">
        <f t="shared" si="18"/>
        <v>155</v>
      </c>
      <c r="S103" s="439">
        <f t="shared" si="19"/>
        <v>46.36363636363636</v>
      </c>
      <c r="T103" s="444">
        <f t="shared" si="23"/>
        <v>0</v>
      </c>
      <c r="U103" s="486">
        <f t="shared" si="16"/>
        <v>0</v>
      </c>
    </row>
    <row r="104" spans="1:21" s="381" customFormat="1" ht="23.25" customHeight="1">
      <c r="A104" s="448">
        <v>13.7</v>
      </c>
      <c r="B104" s="456" t="s">
        <v>553</v>
      </c>
      <c r="C104" s="463">
        <v>241</v>
      </c>
      <c r="D104" s="463">
        <v>153</v>
      </c>
      <c r="E104" s="463">
        <v>88</v>
      </c>
      <c r="F104" s="463">
        <v>0</v>
      </c>
      <c r="G104" s="463">
        <v>0</v>
      </c>
      <c r="H104" s="463">
        <v>241</v>
      </c>
      <c r="I104" s="463">
        <v>139</v>
      </c>
      <c r="J104" s="463">
        <v>69</v>
      </c>
      <c r="K104" s="463">
        <v>2</v>
      </c>
      <c r="L104" s="463">
        <v>68</v>
      </c>
      <c r="M104" s="463">
        <v>0</v>
      </c>
      <c r="N104" s="463">
        <v>0</v>
      </c>
      <c r="O104" s="463">
        <v>0</v>
      </c>
      <c r="P104" s="463">
        <v>0</v>
      </c>
      <c r="Q104" s="465">
        <v>102</v>
      </c>
      <c r="R104" s="462">
        <f t="shared" si="18"/>
        <v>170</v>
      </c>
      <c r="S104" s="439">
        <f t="shared" si="19"/>
        <v>51.07913669064749</v>
      </c>
      <c r="T104" s="444">
        <f t="shared" si="23"/>
        <v>0</v>
      </c>
      <c r="U104" s="486">
        <f t="shared" si="16"/>
        <v>0</v>
      </c>
    </row>
    <row r="105" spans="1:21" s="381" customFormat="1" ht="23.25" customHeight="1">
      <c r="A105" s="448">
        <v>13.8</v>
      </c>
      <c r="B105" s="454" t="s">
        <v>554</v>
      </c>
      <c r="C105" s="463">
        <v>207</v>
      </c>
      <c r="D105" s="463">
        <v>152</v>
      </c>
      <c r="E105" s="463">
        <v>55</v>
      </c>
      <c r="F105" s="463">
        <v>0</v>
      </c>
      <c r="G105" s="463">
        <v>0</v>
      </c>
      <c r="H105" s="463">
        <v>207</v>
      </c>
      <c r="I105" s="463">
        <v>96</v>
      </c>
      <c r="J105" s="463">
        <v>38</v>
      </c>
      <c r="K105" s="463">
        <v>0</v>
      </c>
      <c r="L105" s="463">
        <v>58</v>
      </c>
      <c r="M105" s="463">
        <v>0</v>
      </c>
      <c r="N105" s="463">
        <v>0</v>
      </c>
      <c r="O105" s="463">
        <v>0</v>
      </c>
      <c r="P105" s="463">
        <v>0</v>
      </c>
      <c r="Q105" s="465">
        <v>111</v>
      </c>
      <c r="R105" s="462">
        <f t="shared" si="18"/>
        <v>169</v>
      </c>
      <c r="S105" s="439">
        <f t="shared" si="19"/>
        <v>39.58333333333333</v>
      </c>
      <c r="T105" s="444">
        <f t="shared" si="23"/>
        <v>0</v>
      </c>
      <c r="U105" s="486">
        <f t="shared" si="16"/>
        <v>0</v>
      </c>
    </row>
    <row r="106" spans="1:21" s="381" customFormat="1" ht="23.25" customHeight="1">
      <c r="A106" s="448">
        <v>13.9</v>
      </c>
      <c r="B106" s="454" t="s">
        <v>555</v>
      </c>
      <c r="C106" s="463">
        <v>271</v>
      </c>
      <c r="D106" s="463">
        <v>224</v>
      </c>
      <c r="E106" s="463">
        <v>47</v>
      </c>
      <c r="F106" s="463">
        <v>0</v>
      </c>
      <c r="G106" s="463">
        <v>0</v>
      </c>
      <c r="H106" s="463">
        <v>271</v>
      </c>
      <c r="I106" s="463">
        <v>170</v>
      </c>
      <c r="J106" s="463">
        <v>38</v>
      </c>
      <c r="K106" s="463">
        <v>0</v>
      </c>
      <c r="L106" s="463">
        <v>132</v>
      </c>
      <c r="M106" s="463">
        <v>0</v>
      </c>
      <c r="N106" s="463">
        <v>0</v>
      </c>
      <c r="O106" s="463">
        <v>0</v>
      </c>
      <c r="P106" s="463">
        <v>0</v>
      </c>
      <c r="Q106" s="465">
        <v>101</v>
      </c>
      <c r="R106" s="462">
        <f t="shared" si="18"/>
        <v>233</v>
      </c>
      <c r="S106" s="439">
        <f t="shared" si="19"/>
        <v>22.35294117647059</v>
      </c>
      <c r="T106" s="444">
        <f t="shared" si="23"/>
        <v>0</v>
      </c>
      <c r="U106" s="486">
        <f t="shared" si="16"/>
        <v>0</v>
      </c>
    </row>
    <row r="107" spans="1:21" s="381" customFormat="1" ht="23.25" customHeight="1">
      <c r="A107" s="448" t="s">
        <v>573</v>
      </c>
      <c r="B107" s="454" t="s">
        <v>556</v>
      </c>
      <c r="C107" s="463">
        <v>164</v>
      </c>
      <c r="D107" s="463">
        <v>104</v>
      </c>
      <c r="E107" s="463">
        <v>60</v>
      </c>
      <c r="F107" s="463">
        <v>0</v>
      </c>
      <c r="G107" s="463">
        <v>0</v>
      </c>
      <c r="H107" s="463">
        <v>164</v>
      </c>
      <c r="I107" s="463">
        <v>95</v>
      </c>
      <c r="J107" s="463">
        <v>47</v>
      </c>
      <c r="K107" s="463">
        <v>0</v>
      </c>
      <c r="L107" s="463">
        <v>48</v>
      </c>
      <c r="M107" s="463">
        <v>0</v>
      </c>
      <c r="N107" s="463">
        <v>0</v>
      </c>
      <c r="O107" s="463">
        <v>0</v>
      </c>
      <c r="P107" s="463">
        <v>0</v>
      </c>
      <c r="Q107" s="465">
        <v>69</v>
      </c>
      <c r="R107" s="462">
        <f t="shared" si="18"/>
        <v>117</v>
      </c>
      <c r="S107" s="439">
        <f t="shared" si="19"/>
        <v>49.473684210526315</v>
      </c>
      <c r="T107" s="444">
        <f t="shared" si="23"/>
        <v>0</v>
      </c>
      <c r="U107" s="486">
        <f t="shared" si="16"/>
        <v>0</v>
      </c>
    </row>
    <row r="108" spans="1:21" s="381" customFormat="1" ht="23.25" customHeight="1">
      <c r="A108" s="448" t="s">
        <v>557</v>
      </c>
      <c r="B108" s="454" t="s">
        <v>462</v>
      </c>
      <c r="C108" s="463">
        <v>154</v>
      </c>
      <c r="D108" s="463">
        <v>105</v>
      </c>
      <c r="E108" s="463">
        <v>49</v>
      </c>
      <c r="F108" s="463">
        <v>0</v>
      </c>
      <c r="G108" s="463">
        <v>0</v>
      </c>
      <c r="H108" s="463">
        <v>154</v>
      </c>
      <c r="I108" s="463">
        <v>65</v>
      </c>
      <c r="J108" s="463">
        <v>31</v>
      </c>
      <c r="K108" s="463">
        <v>2</v>
      </c>
      <c r="L108" s="463">
        <v>32</v>
      </c>
      <c r="M108" s="463">
        <v>0</v>
      </c>
      <c r="N108" s="463">
        <v>0</v>
      </c>
      <c r="O108" s="463">
        <v>0</v>
      </c>
      <c r="P108" s="463">
        <v>0</v>
      </c>
      <c r="Q108" s="465">
        <v>89</v>
      </c>
      <c r="R108" s="462">
        <f t="shared" si="18"/>
        <v>121</v>
      </c>
      <c r="S108" s="439">
        <f t="shared" si="19"/>
        <v>50.76923076923077</v>
      </c>
      <c r="T108" s="444">
        <f t="shared" si="23"/>
        <v>0</v>
      </c>
      <c r="U108" s="486">
        <f t="shared" si="16"/>
        <v>0</v>
      </c>
    </row>
    <row r="109" spans="1:21" s="381" customFormat="1" ht="23.25" customHeight="1">
      <c r="A109" s="448" t="s">
        <v>561</v>
      </c>
      <c r="B109" s="454" t="s">
        <v>574</v>
      </c>
      <c r="C109" s="463">
        <v>249</v>
      </c>
      <c r="D109" s="463">
        <v>175</v>
      </c>
      <c r="E109" s="463">
        <v>74</v>
      </c>
      <c r="F109" s="463">
        <v>0</v>
      </c>
      <c r="G109" s="463">
        <v>0</v>
      </c>
      <c r="H109" s="463">
        <v>249</v>
      </c>
      <c r="I109" s="463">
        <v>111</v>
      </c>
      <c r="J109" s="463">
        <v>32</v>
      </c>
      <c r="K109" s="463">
        <v>2</v>
      </c>
      <c r="L109" s="463">
        <v>77</v>
      </c>
      <c r="M109" s="463">
        <v>0</v>
      </c>
      <c r="N109" s="463">
        <v>0</v>
      </c>
      <c r="O109" s="463">
        <v>0</v>
      </c>
      <c r="P109" s="463">
        <v>0</v>
      </c>
      <c r="Q109" s="465">
        <v>138</v>
      </c>
      <c r="R109" s="462">
        <f t="shared" si="18"/>
        <v>215</v>
      </c>
      <c r="S109" s="439">
        <f t="shared" si="19"/>
        <v>30.630630630630627</v>
      </c>
      <c r="T109" s="444">
        <f t="shared" si="23"/>
        <v>0</v>
      </c>
      <c r="U109" s="486">
        <f t="shared" si="16"/>
        <v>0</v>
      </c>
    </row>
    <row r="110" spans="1:21" s="381" customFormat="1" ht="23.25" customHeight="1">
      <c r="A110" s="448" t="s">
        <v>575</v>
      </c>
      <c r="B110" s="454" t="s">
        <v>576</v>
      </c>
      <c r="C110" s="463">
        <v>197</v>
      </c>
      <c r="D110" s="463">
        <v>147</v>
      </c>
      <c r="E110" s="463">
        <v>50</v>
      </c>
      <c r="F110" s="463">
        <v>0</v>
      </c>
      <c r="G110" s="463">
        <v>0</v>
      </c>
      <c r="H110" s="463">
        <v>197</v>
      </c>
      <c r="I110" s="463">
        <v>82</v>
      </c>
      <c r="J110" s="463">
        <v>17</v>
      </c>
      <c r="K110" s="463">
        <v>1</v>
      </c>
      <c r="L110" s="463">
        <v>64</v>
      </c>
      <c r="M110" s="463">
        <v>0</v>
      </c>
      <c r="N110" s="463">
        <v>0</v>
      </c>
      <c r="O110" s="463">
        <v>0</v>
      </c>
      <c r="P110" s="463">
        <v>0</v>
      </c>
      <c r="Q110" s="465">
        <v>115</v>
      </c>
      <c r="R110" s="462">
        <f t="shared" si="18"/>
        <v>179</v>
      </c>
      <c r="S110" s="439">
        <f t="shared" si="19"/>
        <v>21.951219512195124</v>
      </c>
      <c r="T110" s="444">
        <f t="shared" si="23"/>
        <v>0</v>
      </c>
      <c r="U110" s="486">
        <f t="shared" si="16"/>
        <v>0</v>
      </c>
    </row>
    <row r="111" spans="1:21" s="415" customFormat="1" ht="23.25" customHeight="1">
      <c r="A111" s="480">
        <v>14</v>
      </c>
      <c r="B111" s="487" t="s">
        <v>519</v>
      </c>
      <c r="C111" s="489">
        <f>SUM(C112:C116)</f>
        <v>537</v>
      </c>
      <c r="D111" s="489">
        <f>D112+D113+D114+D115+D116</f>
        <v>247</v>
      </c>
      <c r="E111" s="489">
        <f aca="true" t="shared" si="25" ref="E111:Q111">E112+E113+E114+E115+E116</f>
        <v>290</v>
      </c>
      <c r="F111" s="489">
        <f t="shared" si="25"/>
        <v>11</v>
      </c>
      <c r="G111" s="489">
        <f t="shared" si="25"/>
        <v>0</v>
      </c>
      <c r="H111" s="489">
        <f t="shared" si="25"/>
        <v>526</v>
      </c>
      <c r="I111" s="489">
        <f t="shared" si="25"/>
        <v>412</v>
      </c>
      <c r="J111" s="489">
        <f t="shared" si="25"/>
        <v>226</v>
      </c>
      <c r="K111" s="489">
        <f t="shared" si="25"/>
        <v>5</v>
      </c>
      <c r="L111" s="489">
        <f t="shared" si="25"/>
        <v>181</v>
      </c>
      <c r="M111" s="489">
        <f t="shared" si="25"/>
        <v>0</v>
      </c>
      <c r="N111" s="489">
        <f t="shared" si="25"/>
        <v>0</v>
      </c>
      <c r="O111" s="489">
        <f t="shared" si="25"/>
        <v>0</v>
      </c>
      <c r="P111" s="489">
        <f t="shared" si="25"/>
        <v>0</v>
      </c>
      <c r="Q111" s="489">
        <f t="shared" si="25"/>
        <v>114</v>
      </c>
      <c r="R111" s="483">
        <f t="shared" si="18"/>
        <v>295</v>
      </c>
      <c r="S111" s="484">
        <f t="shared" si="19"/>
        <v>56.067961165048544</v>
      </c>
      <c r="T111" s="485">
        <v>1</v>
      </c>
      <c r="U111" s="486">
        <f t="shared" si="16"/>
        <v>0</v>
      </c>
    </row>
    <row r="112" spans="1:21" s="407" customFormat="1" ht="23.25" customHeight="1">
      <c r="A112" s="445" t="s">
        <v>520</v>
      </c>
      <c r="B112" s="458" t="s">
        <v>521</v>
      </c>
      <c r="C112" s="462">
        <v>66</v>
      </c>
      <c r="D112" s="462" t="s">
        <v>81</v>
      </c>
      <c r="E112" s="462" t="s">
        <v>602</v>
      </c>
      <c r="F112" s="462" t="s">
        <v>82</v>
      </c>
      <c r="G112" s="462" t="s">
        <v>538</v>
      </c>
      <c r="H112" s="462">
        <v>55</v>
      </c>
      <c r="I112" s="462">
        <v>55</v>
      </c>
      <c r="J112" s="462" t="s">
        <v>603</v>
      </c>
      <c r="K112" s="462" t="s">
        <v>44</v>
      </c>
      <c r="L112" s="462" t="s">
        <v>47</v>
      </c>
      <c r="M112" s="462" t="s">
        <v>538</v>
      </c>
      <c r="N112" s="462" t="s">
        <v>538</v>
      </c>
      <c r="O112" s="478" t="s">
        <v>538</v>
      </c>
      <c r="P112" s="479" t="s">
        <v>538</v>
      </c>
      <c r="Q112" s="479">
        <v>0</v>
      </c>
      <c r="R112" s="462">
        <f t="shared" si="18"/>
        <v>0</v>
      </c>
      <c r="S112" s="439">
        <f t="shared" si="19"/>
        <v>94.54545454545455</v>
      </c>
      <c r="T112" s="444">
        <f t="shared" si="23"/>
        <v>0</v>
      </c>
      <c r="U112" s="486">
        <f t="shared" si="16"/>
        <v>0</v>
      </c>
    </row>
    <row r="113" spans="1:21" s="407" customFormat="1" ht="23.25" customHeight="1">
      <c r="A113" s="445" t="s">
        <v>522</v>
      </c>
      <c r="B113" s="458" t="s">
        <v>523</v>
      </c>
      <c r="C113" s="462">
        <v>190</v>
      </c>
      <c r="D113" s="462" t="s">
        <v>577</v>
      </c>
      <c r="E113" s="462" t="s">
        <v>604</v>
      </c>
      <c r="F113" s="462" t="s">
        <v>538</v>
      </c>
      <c r="G113" s="462" t="s">
        <v>538</v>
      </c>
      <c r="H113" s="462">
        <v>190</v>
      </c>
      <c r="I113" s="462">
        <v>162</v>
      </c>
      <c r="J113" s="462" t="s">
        <v>605</v>
      </c>
      <c r="K113" s="462" t="s">
        <v>47</v>
      </c>
      <c r="L113" s="462" t="s">
        <v>606</v>
      </c>
      <c r="M113" s="462" t="s">
        <v>538</v>
      </c>
      <c r="N113" s="462" t="s">
        <v>538</v>
      </c>
      <c r="O113" s="478" t="s">
        <v>538</v>
      </c>
      <c r="P113" s="479" t="s">
        <v>538</v>
      </c>
      <c r="Q113" s="479">
        <v>28</v>
      </c>
      <c r="R113" s="462">
        <f t="shared" si="18"/>
        <v>28</v>
      </c>
      <c r="S113" s="439">
        <f t="shared" si="19"/>
        <v>56.17283950617284</v>
      </c>
      <c r="T113" s="444">
        <v>1</v>
      </c>
      <c r="U113" s="486">
        <f t="shared" si="16"/>
        <v>0</v>
      </c>
    </row>
    <row r="114" spans="1:21" s="407" customFormat="1" ht="23.25" customHeight="1">
      <c r="A114" s="445" t="s">
        <v>578</v>
      </c>
      <c r="B114" s="458" t="s">
        <v>579</v>
      </c>
      <c r="C114" s="462">
        <v>128</v>
      </c>
      <c r="D114" s="462" t="s">
        <v>584</v>
      </c>
      <c r="E114" s="462" t="s">
        <v>607</v>
      </c>
      <c r="F114" s="462" t="s">
        <v>538</v>
      </c>
      <c r="G114" s="462" t="s">
        <v>538</v>
      </c>
      <c r="H114" s="462">
        <v>128</v>
      </c>
      <c r="I114" s="462">
        <v>101</v>
      </c>
      <c r="J114" s="462" t="s">
        <v>603</v>
      </c>
      <c r="K114" s="462" t="s">
        <v>538</v>
      </c>
      <c r="L114" s="462" t="s">
        <v>608</v>
      </c>
      <c r="M114" s="462" t="s">
        <v>538</v>
      </c>
      <c r="N114" s="462" t="s">
        <v>538</v>
      </c>
      <c r="O114" s="478" t="s">
        <v>538</v>
      </c>
      <c r="P114" s="479" t="s">
        <v>538</v>
      </c>
      <c r="Q114" s="479">
        <v>27</v>
      </c>
      <c r="R114" s="462">
        <f t="shared" si="18"/>
        <v>27</v>
      </c>
      <c r="S114" s="439">
        <f t="shared" si="19"/>
        <v>49.504950495049506</v>
      </c>
      <c r="T114" s="444">
        <f aca="true" t="shared" si="26" ref="T114:T121">C114-F114-H114</f>
        <v>0</v>
      </c>
      <c r="U114" s="486">
        <f t="shared" si="16"/>
        <v>0</v>
      </c>
    </row>
    <row r="115" spans="1:21" s="407" customFormat="1" ht="23.25" customHeight="1">
      <c r="A115" s="445" t="s">
        <v>582</v>
      </c>
      <c r="B115" s="458" t="s">
        <v>583</v>
      </c>
      <c r="C115" s="462">
        <v>79</v>
      </c>
      <c r="D115" s="462" t="s">
        <v>580</v>
      </c>
      <c r="E115" s="462" t="s">
        <v>581</v>
      </c>
      <c r="F115" s="462" t="s">
        <v>538</v>
      </c>
      <c r="G115" s="462" t="s">
        <v>538</v>
      </c>
      <c r="H115" s="462">
        <v>79</v>
      </c>
      <c r="I115" s="462">
        <v>53</v>
      </c>
      <c r="J115" s="462" t="s">
        <v>609</v>
      </c>
      <c r="K115" s="462" t="s">
        <v>538</v>
      </c>
      <c r="L115" s="462" t="s">
        <v>610</v>
      </c>
      <c r="M115" s="462" t="s">
        <v>538</v>
      </c>
      <c r="N115" s="462" t="s">
        <v>538</v>
      </c>
      <c r="O115" s="478" t="s">
        <v>538</v>
      </c>
      <c r="P115" s="479" t="s">
        <v>538</v>
      </c>
      <c r="Q115" s="479">
        <v>26</v>
      </c>
      <c r="R115" s="462">
        <f t="shared" si="18"/>
        <v>26</v>
      </c>
      <c r="S115" s="439">
        <f t="shared" si="19"/>
        <v>58.490566037735846</v>
      </c>
      <c r="T115" s="444">
        <f t="shared" si="26"/>
        <v>0</v>
      </c>
      <c r="U115" s="486">
        <f t="shared" si="16"/>
        <v>0</v>
      </c>
    </row>
    <row r="116" spans="1:21" s="407" customFormat="1" ht="23.25" customHeight="1">
      <c r="A116" s="445" t="s">
        <v>600</v>
      </c>
      <c r="B116" s="458" t="s">
        <v>601</v>
      </c>
      <c r="C116" s="462">
        <v>74</v>
      </c>
      <c r="D116" s="462" t="s">
        <v>585</v>
      </c>
      <c r="E116" s="462" t="s">
        <v>611</v>
      </c>
      <c r="F116" s="462" t="s">
        <v>538</v>
      </c>
      <c r="G116" s="462" t="s">
        <v>538</v>
      </c>
      <c r="H116" s="462">
        <v>74</v>
      </c>
      <c r="I116" s="462">
        <v>41</v>
      </c>
      <c r="J116" s="462" t="s">
        <v>59</v>
      </c>
      <c r="K116" s="462" t="s">
        <v>538</v>
      </c>
      <c r="L116" s="462" t="s">
        <v>612</v>
      </c>
      <c r="M116" s="462" t="s">
        <v>538</v>
      </c>
      <c r="N116" s="462" t="s">
        <v>538</v>
      </c>
      <c r="O116" s="478" t="s">
        <v>538</v>
      </c>
      <c r="P116" s="479" t="s">
        <v>538</v>
      </c>
      <c r="Q116" s="479">
        <v>33</v>
      </c>
      <c r="R116" s="462">
        <f t="shared" si="18"/>
        <v>33</v>
      </c>
      <c r="S116" s="439">
        <f t="shared" si="19"/>
        <v>17.073170731707318</v>
      </c>
      <c r="T116" s="444"/>
      <c r="U116" s="486">
        <f t="shared" si="16"/>
        <v>0</v>
      </c>
    </row>
    <row r="117" spans="1:21" s="415" customFormat="1" ht="23.25" customHeight="1">
      <c r="A117" s="480">
        <v>15</v>
      </c>
      <c r="B117" s="487" t="s">
        <v>524</v>
      </c>
      <c r="C117" s="482">
        <f>SUM(C118:C121)</f>
        <v>322</v>
      </c>
      <c r="D117" s="482">
        <f aca="true" t="shared" si="27" ref="D117:Q117">SUM(D118:D121)</f>
        <v>168</v>
      </c>
      <c r="E117" s="482">
        <f t="shared" si="27"/>
        <v>154</v>
      </c>
      <c r="F117" s="482">
        <f t="shared" si="27"/>
        <v>4</v>
      </c>
      <c r="G117" s="482">
        <f t="shared" si="27"/>
        <v>0</v>
      </c>
      <c r="H117" s="482">
        <f t="shared" si="27"/>
        <v>318</v>
      </c>
      <c r="I117" s="482">
        <f t="shared" si="27"/>
        <v>203</v>
      </c>
      <c r="J117" s="482">
        <f t="shared" si="27"/>
        <v>103</v>
      </c>
      <c r="K117" s="482">
        <f t="shared" si="27"/>
        <v>1</v>
      </c>
      <c r="L117" s="482">
        <f t="shared" si="27"/>
        <v>99</v>
      </c>
      <c r="M117" s="482">
        <f t="shared" si="27"/>
        <v>0</v>
      </c>
      <c r="N117" s="482">
        <f t="shared" si="27"/>
        <v>0</v>
      </c>
      <c r="O117" s="482">
        <f t="shared" si="27"/>
        <v>0</v>
      </c>
      <c r="P117" s="482">
        <f t="shared" si="27"/>
        <v>0</v>
      </c>
      <c r="Q117" s="482">
        <f t="shared" si="27"/>
        <v>115</v>
      </c>
      <c r="R117" s="483">
        <f t="shared" si="18"/>
        <v>214</v>
      </c>
      <c r="S117" s="484">
        <f t="shared" si="19"/>
        <v>51.231527093596064</v>
      </c>
      <c r="T117" s="485">
        <f t="shared" si="26"/>
        <v>0</v>
      </c>
      <c r="U117" s="486">
        <f t="shared" si="16"/>
        <v>0</v>
      </c>
    </row>
    <row r="118" spans="1:21" s="381" customFormat="1" ht="23.25" customHeight="1">
      <c r="A118" s="448">
        <v>15.1</v>
      </c>
      <c r="B118" s="457" t="s">
        <v>525</v>
      </c>
      <c r="C118" s="463">
        <v>56</v>
      </c>
      <c r="D118" s="463">
        <v>20</v>
      </c>
      <c r="E118" s="463">
        <v>36</v>
      </c>
      <c r="F118" s="463">
        <v>1</v>
      </c>
      <c r="G118" s="463">
        <v>0</v>
      </c>
      <c r="H118" s="463">
        <v>55</v>
      </c>
      <c r="I118" s="463">
        <v>46</v>
      </c>
      <c r="J118" s="463">
        <v>30</v>
      </c>
      <c r="K118" s="463">
        <v>0</v>
      </c>
      <c r="L118" s="463">
        <v>16</v>
      </c>
      <c r="M118" s="463">
        <v>0</v>
      </c>
      <c r="N118" s="463">
        <v>0</v>
      </c>
      <c r="O118" s="463">
        <v>0</v>
      </c>
      <c r="P118" s="463">
        <v>0</v>
      </c>
      <c r="Q118" s="465">
        <v>9</v>
      </c>
      <c r="R118" s="462">
        <f t="shared" si="18"/>
        <v>25</v>
      </c>
      <c r="S118" s="439">
        <f t="shared" si="19"/>
        <v>65.21739130434783</v>
      </c>
      <c r="T118" s="444">
        <f t="shared" si="26"/>
        <v>0</v>
      </c>
      <c r="U118" s="486">
        <f t="shared" si="16"/>
        <v>0</v>
      </c>
    </row>
    <row r="119" spans="1:21" s="381" customFormat="1" ht="23.25" customHeight="1">
      <c r="A119" s="448">
        <v>15.2</v>
      </c>
      <c r="B119" s="457" t="s">
        <v>558</v>
      </c>
      <c r="C119" s="463">
        <v>106</v>
      </c>
      <c r="D119" s="463">
        <v>61</v>
      </c>
      <c r="E119" s="463">
        <v>45</v>
      </c>
      <c r="F119" s="463">
        <v>0</v>
      </c>
      <c r="G119" s="463">
        <v>0</v>
      </c>
      <c r="H119" s="463">
        <v>106</v>
      </c>
      <c r="I119" s="463">
        <v>63</v>
      </c>
      <c r="J119" s="463">
        <v>27</v>
      </c>
      <c r="K119" s="463">
        <v>0</v>
      </c>
      <c r="L119" s="463">
        <v>36</v>
      </c>
      <c r="M119" s="463">
        <v>0</v>
      </c>
      <c r="N119" s="463">
        <v>0</v>
      </c>
      <c r="O119" s="463" t="s">
        <v>538</v>
      </c>
      <c r="P119" s="463" t="s">
        <v>538</v>
      </c>
      <c r="Q119" s="465">
        <v>43</v>
      </c>
      <c r="R119" s="462">
        <f t="shared" si="18"/>
        <v>79</v>
      </c>
      <c r="S119" s="439">
        <f t="shared" si="19"/>
        <v>42.857142857142854</v>
      </c>
      <c r="T119" s="444">
        <f t="shared" si="26"/>
        <v>0</v>
      </c>
      <c r="U119" s="486">
        <f t="shared" si="16"/>
        <v>0</v>
      </c>
    </row>
    <row r="120" spans="1:21" s="381" customFormat="1" ht="23.25" customHeight="1">
      <c r="A120" s="448">
        <v>15.3</v>
      </c>
      <c r="B120" s="457" t="s">
        <v>559</v>
      </c>
      <c r="C120" s="463">
        <v>87</v>
      </c>
      <c r="D120" s="463">
        <v>41</v>
      </c>
      <c r="E120" s="463">
        <v>46</v>
      </c>
      <c r="F120" s="463">
        <v>0</v>
      </c>
      <c r="G120" s="463">
        <v>0</v>
      </c>
      <c r="H120" s="463">
        <v>87</v>
      </c>
      <c r="I120" s="463">
        <v>54</v>
      </c>
      <c r="J120" s="463">
        <v>26</v>
      </c>
      <c r="K120" s="463">
        <v>1</v>
      </c>
      <c r="L120" s="463">
        <v>27</v>
      </c>
      <c r="M120" s="463">
        <v>0</v>
      </c>
      <c r="N120" s="463">
        <v>0</v>
      </c>
      <c r="O120" s="463">
        <v>0</v>
      </c>
      <c r="P120" s="463">
        <v>0</v>
      </c>
      <c r="Q120" s="465">
        <v>33</v>
      </c>
      <c r="R120" s="462">
        <f t="shared" si="18"/>
        <v>60</v>
      </c>
      <c r="S120" s="439">
        <f t="shared" si="19"/>
        <v>50</v>
      </c>
      <c r="T120" s="444">
        <f t="shared" si="26"/>
        <v>0</v>
      </c>
      <c r="U120" s="486">
        <f t="shared" si="16"/>
        <v>0</v>
      </c>
    </row>
    <row r="121" spans="1:21" s="381" customFormat="1" ht="23.25" customHeight="1">
      <c r="A121" s="448">
        <v>15.4</v>
      </c>
      <c r="B121" s="457" t="s">
        <v>560</v>
      </c>
      <c r="C121" s="463">
        <v>73</v>
      </c>
      <c r="D121" s="463">
        <v>46</v>
      </c>
      <c r="E121" s="463">
        <v>27</v>
      </c>
      <c r="F121" s="463">
        <v>3</v>
      </c>
      <c r="G121" s="463">
        <v>0</v>
      </c>
      <c r="H121" s="463">
        <v>70</v>
      </c>
      <c r="I121" s="463">
        <v>40</v>
      </c>
      <c r="J121" s="463">
        <v>20</v>
      </c>
      <c r="K121" s="463">
        <v>0</v>
      </c>
      <c r="L121" s="463">
        <v>20</v>
      </c>
      <c r="M121" s="463">
        <v>0</v>
      </c>
      <c r="N121" s="463">
        <v>0</v>
      </c>
      <c r="O121" s="463" t="s">
        <v>538</v>
      </c>
      <c r="P121" s="463" t="s">
        <v>538</v>
      </c>
      <c r="Q121" s="465">
        <v>30</v>
      </c>
      <c r="R121" s="462">
        <f t="shared" si="18"/>
        <v>50</v>
      </c>
      <c r="S121" s="439">
        <f t="shared" si="19"/>
        <v>50</v>
      </c>
      <c r="T121" s="444">
        <f t="shared" si="26"/>
        <v>0</v>
      </c>
      <c r="U121" s="486">
        <f t="shared" si="16"/>
        <v>0</v>
      </c>
    </row>
    <row r="122" spans="1:21" s="379" customFormat="1" ht="19.5" customHeight="1">
      <c r="A122" s="446"/>
      <c r="B122" s="891" t="s">
        <v>4</v>
      </c>
      <c r="C122" s="891"/>
      <c r="D122" s="891"/>
      <c r="E122" s="891"/>
      <c r="F122" s="447"/>
      <c r="G122" s="447"/>
      <c r="H122" s="447"/>
      <c r="I122" s="447"/>
      <c r="J122" s="447"/>
      <c r="K122" s="447"/>
      <c r="L122" s="447"/>
      <c r="M122" s="447"/>
      <c r="N122" s="886" t="str">
        <f>'Thong tin'!B7</f>
        <v>
PHÓ CỤC TRƯỞNG</v>
      </c>
      <c r="O122" s="886"/>
      <c r="P122" s="886"/>
      <c r="Q122" s="886"/>
      <c r="R122" s="886"/>
      <c r="S122" s="886"/>
      <c r="T122" s="460"/>
      <c r="U122" s="461"/>
    </row>
    <row r="123" spans="1:19" ht="18">
      <c r="A123" s="386"/>
      <c r="B123" s="884"/>
      <c r="C123" s="884"/>
      <c r="D123" s="884"/>
      <c r="E123" s="387"/>
      <c r="F123" s="387"/>
      <c r="G123" s="387"/>
      <c r="H123" s="410"/>
      <c r="I123" s="410"/>
      <c r="J123" s="387"/>
      <c r="K123" s="387"/>
      <c r="L123" s="387"/>
      <c r="M123" s="387"/>
      <c r="N123" s="882"/>
      <c r="O123" s="882"/>
      <c r="P123" s="882"/>
      <c r="Q123" s="882"/>
      <c r="R123" s="882"/>
      <c r="S123" s="882"/>
    </row>
    <row r="124" spans="1:19" ht="18">
      <c r="A124" s="386"/>
      <c r="B124" s="386"/>
      <c r="C124" s="411"/>
      <c r="D124" s="387"/>
      <c r="E124" s="387"/>
      <c r="F124" s="387"/>
      <c r="G124" s="387"/>
      <c r="H124" s="410"/>
      <c r="I124" s="410"/>
      <c r="J124" s="387"/>
      <c r="K124" s="387"/>
      <c r="L124" s="387"/>
      <c r="M124" s="387"/>
      <c r="N124" s="387"/>
      <c r="O124" s="387"/>
      <c r="P124" s="387"/>
      <c r="Q124" s="410"/>
      <c r="R124" s="411"/>
      <c r="S124" s="385"/>
    </row>
    <row r="125" spans="1:19" ht="18">
      <c r="A125" s="386"/>
      <c r="B125" s="882"/>
      <c r="C125" s="882"/>
      <c r="D125" s="882"/>
      <c r="E125" s="882"/>
      <c r="F125" s="387"/>
      <c r="G125" s="387"/>
      <c r="H125" s="410"/>
      <c r="I125" s="410"/>
      <c r="J125" s="387"/>
      <c r="K125" s="387"/>
      <c r="L125" s="387"/>
      <c r="M125" s="387"/>
      <c r="N125" s="387"/>
      <c r="O125" s="387"/>
      <c r="P125" s="882"/>
      <c r="Q125" s="882"/>
      <c r="R125" s="882"/>
      <c r="S125" s="385"/>
    </row>
    <row r="126" spans="1:19" ht="15.75" customHeight="1">
      <c r="A126" s="412"/>
      <c r="B126" s="386"/>
      <c r="C126" s="411"/>
      <c r="D126" s="387"/>
      <c r="E126" s="387"/>
      <c r="F126" s="387"/>
      <c r="G126" s="387"/>
      <c r="H126" s="410"/>
      <c r="I126" s="410"/>
      <c r="J126" s="387"/>
      <c r="K126" s="387"/>
      <c r="L126" s="387"/>
      <c r="M126" s="387"/>
      <c r="N126" s="387"/>
      <c r="O126" s="387"/>
      <c r="P126" s="387"/>
      <c r="Q126" s="410"/>
      <c r="R126" s="411"/>
      <c r="S126" s="385"/>
    </row>
    <row r="127" spans="1:19" ht="15.75" customHeight="1">
      <c r="A127" s="386"/>
      <c r="B127" s="883"/>
      <c r="C127" s="883"/>
      <c r="D127" s="883"/>
      <c r="E127" s="883"/>
      <c r="F127" s="883"/>
      <c r="G127" s="883"/>
      <c r="H127" s="883"/>
      <c r="I127" s="883"/>
      <c r="J127" s="883"/>
      <c r="K127" s="883"/>
      <c r="L127" s="883"/>
      <c r="M127" s="883"/>
      <c r="N127" s="883"/>
      <c r="O127" s="883"/>
      <c r="P127" s="387"/>
      <c r="Q127" s="410"/>
      <c r="R127" s="411"/>
      <c r="S127" s="385"/>
    </row>
    <row r="128" spans="1:19" ht="18">
      <c r="A128" s="392"/>
      <c r="B128" s="392"/>
      <c r="C128" s="413"/>
      <c r="D128" s="388"/>
      <c r="E128" s="388"/>
      <c r="F128" s="388"/>
      <c r="G128" s="388"/>
      <c r="H128" s="413"/>
      <c r="I128" s="413"/>
      <c r="J128" s="388"/>
      <c r="K128" s="388"/>
      <c r="L128" s="388"/>
      <c r="M128" s="388"/>
      <c r="N128" s="388"/>
      <c r="O128" s="388"/>
      <c r="P128" s="388"/>
      <c r="Q128" s="411"/>
      <c r="R128" s="411"/>
      <c r="S128" s="385"/>
    </row>
    <row r="129" spans="1:19" ht="18">
      <c r="A129" s="386"/>
      <c r="B129" s="386"/>
      <c r="C129" s="411"/>
      <c r="D129" s="385"/>
      <c r="E129" s="385"/>
      <c r="F129" s="385"/>
      <c r="G129" s="385"/>
      <c r="H129" s="411"/>
      <c r="I129" s="411"/>
      <c r="J129" s="385"/>
      <c r="K129" s="385"/>
      <c r="L129" s="385"/>
      <c r="M129" s="385"/>
      <c r="N129" s="385"/>
      <c r="O129" s="385"/>
      <c r="P129" s="385"/>
      <c r="Q129" s="411"/>
      <c r="R129" s="411"/>
      <c r="S129" s="385"/>
    </row>
    <row r="130" spans="1:19" ht="18">
      <c r="A130" s="386"/>
      <c r="B130" s="881" t="str">
        <f>'Thong tin'!B5</f>
        <v>Trần Thị Minh</v>
      </c>
      <c r="C130" s="881"/>
      <c r="D130" s="881"/>
      <c r="E130" s="881"/>
      <c r="F130" s="385"/>
      <c r="G130" s="385"/>
      <c r="H130" s="411"/>
      <c r="I130" s="411"/>
      <c r="J130" s="385"/>
      <c r="K130" s="385"/>
      <c r="L130" s="385"/>
      <c r="M130" s="385"/>
      <c r="N130" s="881" t="str">
        <f>'Thong tin'!B6</f>
        <v>Nguyễn Thị Mai Hoa</v>
      </c>
      <c r="O130" s="881"/>
      <c r="P130" s="881"/>
      <c r="Q130" s="881"/>
      <c r="R130" s="881"/>
      <c r="S130" s="881"/>
    </row>
    <row r="131" spans="2:19" ht="18">
      <c r="B131" s="393"/>
      <c r="C131" s="403"/>
      <c r="D131" s="380"/>
      <c r="E131" s="380"/>
      <c r="F131" s="380"/>
      <c r="G131" s="380"/>
      <c r="H131" s="403"/>
      <c r="I131" s="403"/>
      <c r="J131" s="380"/>
      <c r="K131" s="380"/>
      <c r="L131" s="380"/>
      <c r="M131" s="380"/>
      <c r="N131" s="380"/>
      <c r="O131" s="380"/>
      <c r="P131" s="380"/>
      <c r="Q131" s="403"/>
      <c r="R131" s="403"/>
      <c r="S131" s="380"/>
    </row>
  </sheetData>
  <sheetProtection/>
  <mergeCells count="36">
    <mergeCell ref="P4:S4"/>
    <mergeCell ref="H7:H9"/>
    <mergeCell ref="Q7:Q9"/>
    <mergeCell ref="A2:D2"/>
    <mergeCell ref="P2:S2"/>
    <mergeCell ref="A3:D3"/>
    <mergeCell ref="R6:R9"/>
    <mergeCell ref="E8:E9"/>
    <mergeCell ref="J8:P8"/>
    <mergeCell ref="A6:B9"/>
    <mergeCell ref="A10:B10"/>
    <mergeCell ref="B122:E122"/>
    <mergeCell ref="A11:B11"/>
    <mergeCell ref="E1:O1"/>
    <mergeCell ref="E2:O2"/>
    <mergeCell ref="E3:O3"/>
    <mergeCell ref="F6:F9"/>
    <mergeCell ref="G6:G9"/>
    <mergeCell ref="H6:Q6"/>
    <mergeCell ref="C6:E6"/>
    <mergeCell ref="D7:E7"/>
    <mergeCell ref="D8:D9"/>
    <mergeCell ref="N122:S122"/>
    <mergeCell ref="I8:I9"/>
    <mergeCell ref="S6:S9"/>
    <mergeCell ref="I7:P7"/>
    <mergeCell ref="T6:T9"/>
    <mergeCell ref="T2:T5"/>
    <mergeCell ref="N130:S130"/>
    <mergeCell ref="N123:S123"/>
    <mergeCell ref="B127:O127"/>
    <mergeCell ref="B123:D123"/>
    <mergeCell ref="B125:E125"/>
    <mergeCell ref="P125:R125"/>
    <mergeCell ref="B130:E130"/>
    <mergeCell ref="C7:C9"/>
  </mergeCells>
  <printOptions/>
  <pageMargins left="0.3937007874015748" right="0" top="0" bottom="0" header="0.4330708661417323" footer="0.2755905511811024"/>
  <pageSetup horizontalDpi="600" verticalDpi="600" orientation="landscape" paperSize="9" scale="88" r:id="rId2"/>
  <headerFooter differentFirst="1" alignWithMargins="0">
    <oddFooter>&amp;C&amp;P</oddFooter>
  </headerFooter>
  <ignoredErrors>
    <ignoredError sqref="A13:A59 A116:A121 A65:A89 D116:Q116 D112:Q115 A90:A115 O119:P121" numberStoredAsText="1"/>
    <ignoredError sqref="D90:Q90 C90 D97:Q97 C111 D111:Q111 D94:Q94 C94" unlockedFormula="1"/>
    <ignoredError sqref="C97 C78:M78 C65:H65 C117:Q117 I65" formula="1" unlockedFormula="1"/>
    <ignoredError sqref="N74:O74 C74:M74 J65:L65 C49:J49 H45 I45 N78:O78" formula="1"/>
    <ignoredError sqref="I65" formula="1" formulaRange="1" unlockedFormula="1"/>
    <ignoredError sqref="R13 R14:S121" formulaRange="1"/>
  </ignoredErrors>
  <drawing r:id="rId1"/>
</worksheet>
</file>

<file path=xl/worksheets/sheet14.xml><?xml version="1.0" encoding="utf-8"?>
<worksheet xmlns="http://schemas.openxmlformats.org/spreadsheetml/2006/main" xmlns:r="http://schemas.openxmlformats.org/officeDocument/2006/relationships">
  <sheetPr>
    <tabColor indexed="19"/>
  </sheetPr>
  <dimension ref="A1:AJ170"/>
  <sheetViews>
    <sheetView showZeros="0" tabSelected="1" view="pageBreakPreview" zoomScale="90" zoomScaleNormal="85" zoomScaleSheetLayoutView="90" zoomScalePageLayoutView="0" workbookViewId="0" topLeftCell="A9">
      <selection activeCell="M11" sqref="M11"/>
    </sheetView>
  </sheetViews>
  <sheetFormatPr defaultColWidth="9.00390625" defaultRowHeight="15.75"/>
  <cols>
    <col min="1" max="1" width="4.375" style="394" customWidth="1"/>
    <col min="2" max="2" width="17.50390625" style="394" customWidth="1"/>
    <col min="3" max="3" width="9.50390625" style="401" customWidth="1"/>
    <col min="4" max="4" width="9.375" style="398" customWidth="1"/>
    <col min="5" max="5" width="9.875" style="398" customWidth="1"/>
    <col min="6" max="6" width="8.125" style="398" customWidth="1"/>
    <col min="7" max="7" width="8.875" style="398" customWidth="1"/>
    <col min="8" max="8" width="9.375" style="401" customWidth="1"/>
    <col min="9" max="9" width="10.25390625" style="401" customWidth="1"/>
    <col min="10" max="10" width="8.625" style="398" customWidth="1"/>
    <col min="11" max="11" width="8.50390625" style="398" customWidth="1"/>
    <col min="12" max="12" width="5.875" style="398" customWidth="1"/>
    <col min="13" max="13" width="10.00390625" style="398" customWidth="1"/>
    <col min="14" max="14" width="7.50390625" style="398" customWidth="1"/>
    <col min="15" max="15" width="8.625" style="398" customWidth="1"/>
    <col min="16" max="16" width="6.375" style="398" customWidth="1"/>
    <col min="17" max="17" width="8.625" style="398" customWidth="1"/>
    <col min="18" max="18" width="9.75390625" style="401" customWidth="1"/>
    <col min="19" max="19" width="10.375" style="401" customWidth="1"/>
    <col min="20" max="20" width="6.75390625" style="404" customWidth="1"/>
    <col min="21" max="21" width="11.00390625" style="408" customWidth="1"/>
    <col min="22" max="22" width="9.00390625" style="414" customWidth="1"/>
    <col min="23" max="16384" width="9.00390625" style="394" customWidth="1"/>
  </cols>
  <sheetData>
    <row r="1" spans="1:22" ht="20.25" customHeight="1">
      <c r="A1" s="525" t="s">
        <v>28</v>
      </c>
      <c r="B1" s="525"/>
      <c r="C1" s="526"/>
      <c r="D1" s="526"/>
      <c r="E1" s="919" t="s">
        <v>64</v>
      </c>
      <c r="F1" s="919"/>
      <c r="G1" s="919"/>
      <c r="H1" s="919"/>
      <c r="I1" s="919"/>
      <c r="J1" s="919"/>
      <c r="K1" s="919"/>
      <c r="L1" s="919"/>
      <c r="M1" s="919"/>
      <c r="N1" s="919"/>
      <c r="O1" s="919"/>
      <c r="P1" s="919"/>
      <c r="Q1" s="528" t="s">
        <v>429</v>
      </c>
      <c r="R1" s="528"/>
      <c r="S1" s="528"/>
      <c r="T1" s="529"/>
      <c r="U1" s="491"/>
      <c r="V1" s="492"/>
    </row>
    <row r="2" spans="1:22" ht="17.25" customHeight="1">
      <c r="A2" s="914" t="s">
        <v>238</v>
      </c>
      <c r="B2" s="914"/>
      <c r="C2" s="914"/>
      <c r="D2" s="914"/>
      <c r="E2" s="920" t="s">
        <v>34</v>
      </c>
      <c r="F2" s="920"/>
      <c r="G2" s="920"/>
      <c r="H2" s="920"/>
      <c r="I2" s="920"/>
      <c r="J2" s="920"/>
      <c r="K2" s="920"/>
      <c r="L2" s="920"/>
      <c r="M2" s="920"/>
      <c r="N2" s="920"/>
      <c r="O2" s="920"/>
      <c r="P2" s="920"/>
      <c r="Q2" s="911" t="str">
        <f>'[8]Thong tin'!B4</f>
        <v>CTHADS Hải Phòng</v>
      </c>
      <c r="R2" s="911"/>
      <c r="S2" s="911"/>
      <c r="T2" s="911"/>
      <c r="U2" s="493"/>
      <c r="V2" s="492"/>
    </row>
    <row r="3" spans="1:22" ht="18" customHeight="1">
      <c r="A3" s="914" t="s">
        <v>239</v>
      </c>
      <c r="B3" s="914"/>
      <c r="C3" s="914"/>
      <c r="D3" s="914"/>
      <c r="E3" s="919" t="s">
        <v>617</v>
      </c>
      <c r="F3" s="919"/>
      <c r="G3" s="919"/>
      <c r="H3" s="919"/>
      <c r="I3" s="919"/>
      <c r="J3" s="919"/>
      <c r="K3" s="919"/>
      <c r="L3" s="919"/>
      <c r="M3" s="919"/>
      <c r="N3" s="919"/>
      <c r="O3" s="919"/>
      <c r="P3" s="919"/>
      <c r="Q3" s="528" t="s">
        <v>533</v>
      </c>
      <c r="R3" s="526"/>
      <c r="S3" s="528"/>
      <c r="T3" s="529"/>
      <c r="U3" s="491"/>
      <c r="V3" s="492"/>
    </row>
    <row r="4" spans="1:22" ht="14.25" customHeight="1">
      <c r="A4" s="525" t="s">
        <v>117</v>
      </c>
      <c r="B4" s="525"/>
      <c r="C4" s="526"/>
      <c r="D4" s="526"/>
      <c r="E4" s="526"/>
      <c r="F4" s="526"/>
      <c r="G4" s="526"/>
      <c r="H4" s="526"/>
      <c r="I4" s="526"/>
      <c r="J4" s="526"/>
      <c r="K4" s="526"/>
      <c r="L4" s="526"/>
      <c r="M4" s="526"/>
      <c r="N4" s="526"/>
      <c r="O4" s="526"/>
      <c r="P4" s="526"/>
      <c r="Q4" s="912" t="s">
        <v>301</v>
      </c>
      <c r="R4" s="912"/>
      <c r="S4" s="912"/>
      <c r="T4" s="912"/>
      <c r="U4" s="493"/>
      <c r="V4" s="492"/>
    </row>
    <row r="5" spans="1:22" ht="21.75" customHeight="1" thickBot="1">
      <c r="A5" s="525"/>
      <c r="B5" s="525"/>
      <c r="C5" s="526"/>
      <c r="D5" s="526"/>
      <c r="E5" s="526"/>
      <c r="F5" s="526"/>
      <c r="G5" s="526"/>
      <c r="H5" s="526"/>
      <c r="I5" s="526"/>
      <c r="J5" s="526"/>
      <c r="K5" s="526"/>
      <c r="L5" s="526"/>
      <c r="M5" s="526"/>
      <c r="N5" s="526"/>
      <c r="O5" s="526"/>
      <c r="P5" s="526"/>
      <c r="Q5" s="918" t="s">
        <v>430</v>
      </c>
      <c r="R5" s="918"/>
      <c r="S5" s="918"/>
      <c r="T5" s="918"/>
      <c r="U5" s="494"/>
      <c r="V5" s="492"/>
    </row>
    <row r="6" spans="1:36" ht="18.75" customHeight="1" thickTop="1">
      <c r="A6" s="925" t="s">
        <v>55</v>
      </c>
      <c r="B6" s="926"/>
      <c r="C6" s="922" t="s">
        <v>118</v>
      </c>
      <c r="D6" s="922"/>
      <c r="E6" s="922"/>
      <c r="F6" s="916" t="s">
        <v>99</v>
      </c>
      <c r="G6" s="916" t="s">
        <v>119</v>
      </c>
      <c r="H6" s="917" t="s">
        <v>100</v>
      </c>
      <c r="I6" s="917"/>
      <c r="J6" s="917"/>
      <c r="K6" s="917"/>
      <c r="L6" s="917"/>
      <c r="M6" s="917"/>
      <c r="N6" s="917"/>
      <c r="O6" s="917"/>
      <c r="P6" s="917"/>
      <c r="Q6" s="917"/>
      <c r="R6" s="917"/>
      <c r="S6" s="922" t="s">
        <v>243</v>
      </c>
      <c r="T6" s="929" t="s">
        <v>428</v>
      </c>
      <c r="U6" s="907" t="s">
        <v>595</v>
      </c>
      <c r="V6" s="495"/>
      <c r="W6" s="395"/>
      <c r="X6" s="395"/>
      <c r="Y6" s="395"/>
      <c r="Z6" s="395"/>
      <c r="AA6" s="395"/>
      <c r="AB6" s="395"/>
      <c r="AC6" s="395"/>
      <c r="AD6" s="395"/>
      <c r="AE6" s="395"/>
      <c r="AF6" s="395"/>
      <c r="AG6" s="395"/>
      <c r="AH6" s="395"/>
      <c r="AI6" s="395"/>
      <c r="AJ6" s="395"/>
    </row>
    <row r="7" spans="1:36" s="396" customFormat="1" ht="21" customHeight="1">
      <c r="A7" s="927"/>
      <c r="B7" s="928"/>
      <c r="C7" s="921" t="s">
        <v>42</v>
      </c>
      <c r="D7" s="921" t="s">
        <v>7</v>
      </c>
      <c r="E7" s="921"/>
      <c r="F7" s="915"/>
      <c r="G7" s="915"/>
      <c r="H7" s="915" t="s">
        <v>100</v>
      </c>
      <c r="I7" s="921" t="s">
        <v>101</v>
      </c>
      <c r="J7" s="921"/>
      <c r="K7" s="921"/>
      <c r="L7" s="921"/>
      <c r="M7" s="921"/>
      <c r="N7" s="921"/>
      <c r="O7" s="921"/>
      <c r="P7" s="921"/>
      <c r="Q7" s="921"/>
      <c r="R7" s="915" t="s">
        <v>120</v>
      </c>
      <c r="S7" s="921"/>
      <c r="T7" s="930"/>
      <c r="U7" s="907"/>
      <c r="V7" s="495"/>
      <c r="W7" s="395"/>
      <c r="X7" s="395"/>
      <c r="Y7" s="395"/>
      <c r="Z7" s="395"/>
      <c r="AA7" s="395"/>
      <c r="AB7" s="395"/>
      <c r="AC7" s="395"/>
      <c r="AD7" s="395"/>
      <c r="AE7" s="395"/>
      <c r="AF7" s="395"/>
      <c r="AG7" s="395"/>
      <c r="AH7" s="395"/>
      <c r="AI7" s="395"/>
      <c r="AJ7" s="395"/>
    </row>
    <row r="8" spans="1:36" ht="21.75" customHeight="1">
      <c r="A8" s="927"/>
      <c r="B8" s="928"/>
      <c r="C8" s="921"/>
      <c r="D8" s="921" t="s">
        <v>121</v>
      </c>
      <c r="E8" s="921" t="s">
        <v>122</v>
      </c>
      <c r="F8" s="915"/>
      <c r="G8" s="915"/>
      <c r="H8" s="915"/>
      <c r="I8" s="915" t="s">
        <v>427</v>
      </c>
      <c r="J8" s="921" t="s">
        <v>7</v>
      </c>
      <c r="K8" s="921"/>
      <c r="L8" s="921"/>
      <c r="M8" s="921"/>
      <c r="N8" s="921"/>
      <c r="O8" s="921"/>
      <c r="P8" s="921"/>
      <c r="Q8" s="921"/>
      <c r="R8" s="915"/>
      <c r="S8" s="921"/>
      <c r="T8" s="930"/>
      <c r="U8" s="907"/>
      <c r="V8" s="495"/>
      <c r="W8" s="395"/>
      <c r="X8" s="395"/>
      <c r="Y8" s="395"/>
      <c r="Z8" s="395"/>
      <c r="AA8" s="395"/>
      <c r="AB8" s="395"/>
      <c r="AC8" s="395"/>
      <c r="AD8" s="395"/>
      <c r="AE8" s="395"/>
      <c r="AF8" s="395"/>
      <c r="AG8" s="395"/>
      <c r="AH8" s="395"/>
      <c r="AI8" s="395"/>
      <c r="AJ8" s="395"/>
    </row>
    <row r="9" spans="1:36" ht="84" customHeight="1">
      <c r="A9" s="927"/>
      <c r="B9" s="928"/>
      <c r="C9" s="921"/>
      <c r="D9" s="921"/>
      <c r="E9" s="921"/>
      <c r="F9" s="915"/>
      <c r="G9" s="915"/>
      <c r="H9" s="915"/>
      <c r="I9" s="915"/>
      <c r="J9" s="496" t="s">
        <v>123</v>
      </c>
      <c r="K9" s="496" t="s">
        <v>124</v>
      </c>
      <c r="L9" s="496" t="s">
        <v>116</v>
      </c>
      <c r="M9" s="497" t="s">
        <v>103</v>
      </c>
      <c r="N9" s="497" t="s">
        <v>125</v>
      </c>
      <c r="O9" s="497" t="s">
        <v>106</v>
      </c>
      <c r="P9" s="497" t="s">
        <v>244</v>
      </c>
      <c r="Q9" s="497" t="s">
        <v>109</v>
      </c>
      <c r="R9" s="915"/>
      <c r="S9" s="921"/>
      <c r="T9" s="930"/>
      <c r="U9" s="907"/>
      <c r="V9" s="495"/>
      <c r="W9" s="395"/>
      <c r="X9" s="395"/>
      <c r="Y9" s="395"/>
      <c r="Z9" s="395"/>
      <c r="AA9" s="395"/>
      <c r="AB9" s="395"/>
      <c r="AC9" s="395"/>
      <c r="AD9" s="395"/>
      <c r="AE9" s="395"/>
      <c r="AF9" s="395"/>
      <c r="AG9" s="395"/>
      <c r="AH9" s="395"/>
      <c r="AI9" s="395"/>
      <c r="AJ9" s="395"/>
    </row>
    <row r="10" spans="1:22" ht="16.5" customHeight="1">
      <c r="A10" s="923" t="s">
        <v>6</v>
      </c>
      <c r="B10" s="924"/>
      <c r="C10" s="498">
        <v>1</v>
      </c>
      <c r="D10" s="498">
        <v>2</v>
      </c>
      <c r="E10" s="498">
        <v>3</v>
      </c>
      <c r="F10" s="498">
        <v>4</v>
      </c>
      <c r="G10" s="498">
        <v>5</v>
      </c>
      <c r="H10" s="498">
        <v>6</v>
      </c>
      <c r="I10" s="498">
        <v>7</v>
      </c>
      <c r="J10" s="498">
        <v>8</v>
      </c>
      <c r="K10" s="498">
        <v>9</v>
      </c>
      <c r="L10" s="498" t="s">
        <v>81</v>
      </c>
      <c r="M10" s="498" t="s">
        <v>82</v>
      </c>
      <c r="N10" s="498" t="s">
        <v>83</v>
      </c>
      <c r="O10" s="498" t="s">
        <v>84</v>
      </c>
      <c r="P10" s="498" t="s">
        <v>85</v>
      </c>
      <c r="Q10" s="498" t="s">
        <v>246</v>
      </c>
      <c r="R10" s="498" t="s">
        <v>247</v>
      </c>
      <c r="S10" s="498" t="s">
        <v>248</v>
      </c>
      <c r="T10" s="499" t="s">
        <v>249</v>
      </c>
      <c r="U10" s="500">
        <v>19</v>
      </c>
      <c r="V10" s="492"/>
    </row>
    <row r="11" spans="1:22" s="538" customFormat="1" ht="29.25" customHeight="1">
      <c r="A11" s="933" t="s">
        <v>30</v>
      </c>
      <c r="B11" s="934"/>
      <c r="C11" s="536">
        <f>C12+C32</f>
        <v>6587641574</v>
      </c>
      <c r="D11" s="536">
        <f aca="true" t="shared" si="0" ref="D11:S11">D12+D32</f>
        <v>3207574728</v>
      </c>
      <c r="E11" s="536">
        <f t="shared" si="0"/>
        <v>3380066846</v>
      </c>
      <c r="F11" s="536">
        <f t="shared" si="0"/>
        <v>144030167</v>
      </c>
      <c r="G11" s="536">
        <f t="shared" si="0"/>
        <v>1841843658</v>
      </c>
      <c r="H11" s="536">
        <f t="shared" si="0"/>
        <v>6443611407</v>
      </c>
      <c r="I11" s="536">
        <f t="shared" si="0"/>
        <v>4734186547</v>
      </c>
      <c r="J11" s="536">
        <f t="shared" si="0"/>
        <v>207667001</v>
      </c>
      <c r="K11" s="536">
        <f t="shared" si="0"/>
        <v>36618638</v>
      </c>
      <c r="L11" s="536">
        <f t="shared" si="0"/>
        <v>21374</v>
      </c>
      <c r="M11" s="536">
        <f t="shared" si="0"/>
        <v>4462701654</v>
      </c>
      <c r="N11" s="536">
        <f t="shared" si="0"/>
        <v>381190</v>
      </c>
      <c r="O11" s="536">
        <f t="shared" si="0"/>
        <v>25066694</v>
      </c>
      <c r="P11" s="536">
        <f t="shared" si="0"/>
        <v>0</v>
      </c>
      <c r="Q11" s="536">
        <f t="shared" si="0"/>
        <v>1729996</v>
      </c>
      <c r="R11" s="536">
        <f t="shared" si="0"/>
        <v>1709424860</v>
      </c>
      <c r="S11" s="536">
        <f t="shared" si="0"/>
        <v>6199304394</v>
      </c>
      <c r="T11" s="419">
        <f>(J11+K11+L11)/I11*100</f>
        <v>5.160485557013264</v>
      </c>
      <c r="U11" s="420">
        <v>1279689</v>
      </c>
      <c r="V11" s="537">
        <f>C11-F11-H11</f>
        <v>0</v>
      </c>
    </row>
    <row r="12" spans="1:22" s="421" customFormat="1" ht="31.5" customHeight="1">
      <c r="A12" s="539" t="s">
        <v>0</v>
      </c>
      <c r="B12" s="540" t="s">
        <v>78</v>
      </c>
      <c r="C12" s="418">
        <f>SUM(C13:C31)</f>
        <v>3052215637</v>
      </c>
      <c r="D12" s="418">
        <f aca="true" t="shared" si="1" ref="D12:R12">SUM(D13:D31)</f>
        <v>869706440</v>
      </c>
      <c r="E12" s="418">
        <f t="shared" si="1"/>
        <v>2182509197</v>
      </c>
      <c r="F12" s="418">
        <f t="shared" si="1"/>
        <v>29499132</v>
      </c>
      <c r="G12" s="418">
        <f t="shared" si="1"/>
        <v>0</v>
      </c>
      <c r="H12" s="418">
        <f t="shared" si="1"/>
        <v>3022716505</v>
      </c>
      <c r="I12" s="418">
        <f t="shared" si="1"/>
        <v>2582421469</v>
      </c>
      <c r="J12" s="418">
        <f t="shared" si="1"/>
        <v>63571086</v>
      </c>
      <c r="K12" s="418">
        <f t="shared" si="1"/>
        <v>24920</v>
      </c>
      <c r="L12" s="418">
        <f t="shared" si="1"/>
        <v>0</v>
      </c>
      <c r="M12" s="418">
        <f t="shared" si="1"/>
        <v>2493758769</v>
      </c>
      <c r="N12" s="418">
        <f t="shared" si="1"/>
        <v>0</v>
      </c>
      <c r="O12" s="418">
        <f t="shared" si="1"/>
        <v>25066694</v>
      </c>
      <c r="P12" s="418">
        <f t="shared" si="1"/>
        <v>0</v>
      </c>
      <c r="Q12" s="418">
        <f t="shared" si="1"/>
        <v>0</v>
      </c>
      <c r="R12" s="418">
        <f t="shared" si="1"/>
        <v>440295036</v>
      </c>
      <c r="S12" s="418">
        <f>SUM(M12:R12)</f>
        <v>2959120499</v>
      </c>
      <c r="T12" s="419">
        <f>(J12+K12+L12)/I12*100</f>
        <v>2.4626501430313192</v>
      </c>
      <c r="U12" s="420">
        <f aca="true" t="shared" si="2" ref="U12:U74">C12-F12-H12</f>
        <v>0</v>
      </c>
      <c r="V12" s="537">
        <f aca="true" t="shared" si="3" ref="V12:V75">C12-F12-H12</f>
        <v>0</v>
      </c>
    </row>
    <row r="13" spans="1:22" s="406" customFormat="1" ht="31.5" customHeight="1">
      <c r="A13" s="505" t="s">
        <v>45</v>
      </c>
      <c r="B13" s="506" t="s">
        <v>435</v>
      </c>
      <c r="C13" s="543">
        <v>1329102</v>
      </c>
      <c r="D13" s="501">
        <v>336800</v>
      </c>
      <c r="E13" s="543">
        <v>992302</v>
      </c>
      <c r="F13" s="543">
        <v>0</v>
      </c>
      <c r="G13" s="543"/>
      <c r="H13" s="543">
        <v>1329102</v>
      </c>
      <c r="I13" s="543">
        <v>1329102</v>
      </c>
      <c r="J13" s="543">
        <v>999802</v>
      </c>
      <c r="K13" s="543"/>
      <c r="L13" s="543"/>
      <c r="M13" s="543">
        <v>329300</v>
      </c>
      <c r="N13" s="543"/>
      <c r="O13" s="543"/>
      <c r="P13" s="543"/>
      <c r="Q13" s="543"/>
      <c r="R13" s="543"/>
      <c r="S13" s="502">
        <f>SUM(M13:R13)</f>
        <v>329300</v>
      </c>
      <c r="T13" s="503">
        <f>(J13+K13+L13)/I13*100</f>
        <v>75.22387296084123</v>
      </c>
      <c r="U13" s="504">
        <f t="shared" si="2"/>
        <v>0</v>
      </c>
      <c r="V13" s="537">
        <f t="shared" si="3"/>
        <v>0</v>
      </c>
    </row>
    <row r="14" spans="1:22" s="406" customFormat="1" ht="31.5" customHeight="1">
      <c r="A14" s="505" t="s">
        <v>46</v>
      </c>
      <c r="B14" s="506" t="s">
        <v>436</v>
      </c>
      <c r="C14" s="543">
        <v>439685</v>
      </c>
      <c r="D14" s="501">
        <v>5150</v>
      </c>
      <c r="E14" s="543">
        <v>434535</v>
      </c>
      <c r="F14" s="543">
        <v>0</v>
      </c>
      <c r="G14" s="543"/>
      <c r="H14" s="543">
        <v>439685</v>
      </c>
      <c r="I14" s="543">
        <v>439685</v>
      </c>
      <c r="J14" s="543">
        <v>16099</v>
      </c>
      <c r="K14" s="543"/>
      <c r="L14" s="543"/>
      <c r="M14" s="543">
        <v>423586</v>
      </c>
      <c r="N14" s="543"/>
      <c r="O14" s="543"/>
      <c r="P14" s="543"/>
      <c r="Q14" s="543"/>
      <c r="R14" s="543"/>
      <c r="S14" s="502">
        <f aca="true" t="shared" si="4" ref="S14:S77">SUM(M14:R14)</f>
        <v>423586</v>
      </c>
      <c r="T14" s="503">
        <f aca="true" t="shared" si="5" ref="T14:T77">(J14+K14+L14)/I14*100</f>
        <v>3.661484926708894</v>
      </c>
      <c r="U14" s="504">
        <f t="shared" si="2"/>
        <v>0</v>
      </c>
      <c r="V14" s="537">
        <f t="shared" si="3"/>
        <v>0</v>
      </c>
    </row>
    <row r="15" spans="1:22" s="406" customFormat="1" ht="31.5" customHeight="1">
      <c r="A15" s="505" t="s">
        <v>102</v>
      </c>
      <c r="B15" s="506" t="s">
        <v>434</v>
      </c>
      <c r="C15" s="543">
        <v>276725</v>
      </c>
      <c r="D15" s="501">
        <v>0</v>
      </c>
      <c r="E15" s="543">
        <v>276725</v>
      </c>
      <c r="F15" s="543">
        <v>0</v>
      </c>
      <c r="G15" s="543"/>
      <c r="H15" s="543">
        <v>276725</v>
      </c>
      <c r="I15" s="543">
        <v>276725</v>
      </c>
      <c r="J15" s="543">
        <v>275325</v>
      </c>
      <c r="K15" s="543"/>
      <c r="L15" s="543"/>
      <c r="M15" s="543">
        <v>1400</v>
      </c>
      <c r="N15" s="543"/>
      <c r="O15" s="543"/>
      <c r="P15" s="543"/>
      <c r="Q15" s="543"/>
      <c r="R15" s="543"/>
      <c r="S15" s="502">
        <f t="shared" si="4"/>
        <v>1400</v>
      </c>
      <c r="T15" s="503">
        <f t="shared" si="5"/>
        <v>99.49408257295148</v>
      </c>
      <c r="U15" s="504">
        <f t="shared" si="2"/>
        <v>0</v>
      </c>
      <c r="V15" s="537">
        <f t="shared" si="3"/>
        <v>0</v>
      </c>
    </row>
    <row r="16" spans="1:22" s="406" customFormat="1" ht="31.5" customHeight="1">
      <c r="A16" s="505" t="s">
        <v>104</v>
      </c>
      <c r="B16" s="506" t="s">
        <v>526</v>
      </c>
      <c r="C16" s="543">
        <v>42872610</v>
      </c>
      <c r="D16" s="501">
        <v>37629709</v>
      </c>
      <c r="E16" s="543">
        <v>5242901</v>
      </c>
      <c r="F16" s="543">
        <v>0</v>
      </c>
      <c r="G16" s="543"/>
      <c r="H16" s="543">
        <v>42872610</v>
      </c>
      <c r="I16" s="543">
        <v>42872610</v>
      </c>
      <c r="J16" s="543">
        <v>11316592</v>
      </c>
      <c r="K16" s="543"/>
      <c r="L16" s="543"/>
      <c r="M16" s="543">
        <v>6489324</v>
      </c>
      <c r="N16" s="543"/>
      <c r="O16" s="543">
        <v>25066694</v>
      </c>
      <c r="P16" s="543"/>
      <c r="Q16" s="543"/>
      <c r="R16" s="543"/>
      <c r="S16" s="502">
        <f t="shared" si="4"/>
        <v>31556018</v>
      </c>
      <c r="T16" s="503">
        <f t="shared" si="5"/>
        <v>26.395855069238845</v>
      </c>
      <c r="U16" s="504">
        <f t="shared" si="2"/>
        <v>0</v>
      </c>
      <c r="V16" s="537">
        <f t="shared" si="3"/>
        <v>0</v>
      </c>
    </row>
    <row r="17" spans="1:22" s="406" customFormat="1" ht="31.5" customHeight="1">
      <c r="A17" s="505" t="s">
        <v>105</v>
      </c>
      <c r="B17" s="506" t="s">
        <v>437</v>
      </c>
      <c r="C17" s="543">
        <v>4068447</v>
      </c>
      <c r="D17" s="501">
        <v>3713115</v>
      </c>
      <c r="E17" s="543">
        <v>355332</v>
      </c>
      <c r="F17" s="543">
        <v>0</v>
      </c>
      <c r="G17" s="543"/>
      <c r="H17" s="543">
        <v>4068447</v>
      </c>
      <c r="I17" s="543">
        <v>1887117</v>
      </c>
      <c r="J17" s="543">
        <v>344232</v>
      </c>
      <c r="K17" s="543"/>
      <c r="L17" s="556"/>
      <c r="M17" s="556">
        <v>1542885</v>
      </c>
      <c r="N17" s="545"/>
      <c r="O17" s="545"/>
      <c r="P17" s="545"/>
      <c r="Q17" s="545"/>
      <c r="R17" s="545">
        <v>2181330</v>
      </c>
      <c r="S17" s="502">
        <f t="shared" si="4"/>
        <v>3724215</v>
      </c>
      <c r="T17" s="503">
        <f t="shared" si="5"/>
        <v>18.241158338354218</v>
      </c>
      <c r="U17" s="504">
        <f t="shared" si="2"/>
        <v>0</v>
      </c>
      <c r="V17" s="537">
        <f t="shared" si="3"/>
        <v>0</v>
      </c>
    </row>
    <row r="18" spans="1:22" s="406" customFormat="1" ht="31.5" customHeight="1">
      <c r="A18" s="505" t="s">
        <v>107</v>
      </c>
      <c r="B18" s="506" t="s">
        <v>438</v>
      </c>
      <c r="C18" s="543">
        <v>36084778</v>
      </c>
      <c r="D18" s="501">
        <v>36084778</v>
      </c>
      <c r="E18" s="543">
        <v>0</v>
      </c>
      <c r="F18" s="543">
        <v>0</v>
      </c>
      <c r="G18" s="545"/>
      <c r="H18" s="543">
        <v>36084778</v>
      </c>
      <c r="I18" s="543">
        <v>5745765</v>
      </c>
      <c r="J18" s="543">
        <v>0</v>
      </c>
      <c r="K18" s="545">
        <v>0</v>
      </c>
      <c r="L18" s="545"/>
      <c r="M18" s="545">
        <v>5745765</v>
      </c>
      <c r="N18" s="556"/>
      <c r="O18" s="545"/>
      <c r="P18" s="545"/>
      <c r="Q18" s="545"/>
      <c r="R18" s="545">
        <v>30339013</v>
      </c>
      <c r="S18" s="502">
        <f t="shared" si="4"/>
        <v>36084778</v>
      </c>
      <c r="T18" s="503">
        <f t="shared" si="5"/>
        <v>0</v>
      </c>
      <c r="U18" s="504">
        <f t="shared" si="2"/>
        <v>0</v>
      </c>
      <c r="V18" s="537">
        <f t="shared" si="3"/>
        <v>0</v>
      </c>
    </row>
    <row r="19" spans="1:22" s="406" customFormat="1" ht="31.5" customHeight="1">
      <c r="A19" s="505" t="s">
        <v>108</v>
      </c>
      <c r="B19" s="506" t="s">
        <v>439</v>
      </c>
      <c r="C19" s="543">
        <v>12263008</v>
      </c>
      <c r="D19" s="501">
        <v>11111935</v>
      </c>
      <c r="E19" s="543">
        <v>1151073</v>
      </c>
      <c r="F19" s="543">
        <v>0</v>
      </c>
      <c r="G19" s="545"/>
      <c r="H19" s="543">
        <v>12263008</v>
      </c>
      <c r="I19" s="543">
        <v>12133402</v>
      </c>
      <c r="J19" s="543">
        <v>167768</v>
      </c>
      <c r="K19" s="545"/>
      <c r="L19" s="545"/>
      <c r="M19" s="545">
        <v>11965634</v>
      </c>
      <c r="N19" s="556"/>
      <c r="O19" s="545"/>
      <c r="P19" s="545"/>
      <c r="Q19" s="545"/>
      <c r="R19" s="545">
        <v>129606</v>
      </c>
      <c r="S19" s="502">
        <f t="shared" si="4"/>
        <v>12095240</v>
      </c>
      <c r="T19" s="503">
        <f t="shared" si="5"/>
        <v>1.382695471558595</v>
      </c>
      <c r="U19" s="504">
        <f t="shared" si="2"/>
        <v>0</v>
      </c>
      <c r="V19" s="537">
        <f t="shared" si="3"/>
        <v>0</v>
      </c>
    </row>
    <row r="20" spans="1:22" s="406" customFormat="1" ht="31.5" customHeight="1">
      <c r="A20" s="505" t="s">
        <v>115</v>
      </c>
      <c r="B20" s="506" t="s">
        <v>440</v>
      </c>
      <c r="C20" s="543">
        <v>293365</v>
      </c>
      <c r="D20" s="501">
        <v>192587</v>
      </c>
      <c r="E20" s="543">
        <v>100778</v>
      </c>
      <c r="F20" s="543">
        <v>0</v>
      </c>
      <c r="G20" s="545"/>
      <c r="H20" s="543">
        <v>293365</v>
      </c>
      <c r="I20" s="543">
        <v>240278</v>
      </c>
      <c r="J20" s="543">
        <v>83506</v>
      </c>
      <c r="K20" s="545">
        <v>0</v>
      </c>
      <c r="L20" s="545"/>
      <c r="M20" s="545">
        <v>156772</v>
      </c>
      <c r="N20" s="556"/>
      <c r="O20" s="545"/>
      <c r="P20" s="545"/>
      <c r="Q20" s="545"/>
      <c r="R20" s="545">
        <v>53087</v>
      </c>
      <c r="S20" s="502">
        <f t="shared" si="4"/>
        <v>209859</v>
      </c>
      <c r="T20" s="503">
        <f t="shared" si="5"/>
        <v>34.75391005418723</v>
      </c>
      <c r="U20" s="504">
        <f t="shared" si="2"/>
        <v>0</v>
      </c>
      <c r="V20" s="537">
        <f t="shared" si="3"/>
        <v>0</v>
      </c>
    </row>
    <row r="21" spans="1:22" s="406" customFormat="1" ht="31.5" customHeight="1">
      <c r="A21" s="505" t="s">
        <v>425</v>
      </c>
      <c r="B21" s="506" t="s">
        <v>442</v>
      </c>
      <c r="C21" s="543">
        <v>108090072</v>
      </c>
      <c r="D21" s="501">
        <v>103037023</v>
      </c>
      <c r="E21" s="543">
        <v>5053049</v>
      </c>
      <c r="F21" s="543">
        <v>0</v>
      </c>
      <c r="G21" s="545"/>
      <c r="H21" s="543">
        <v>108090072</v>
      </c>
      <c r="I21" s="543">
        <v>108090072</v>
      </c>
      <c r="J21" s="543">
        <v>1724388</v>
      </c>
      <c r="K21" s="545">
        <v>0</v>
      </c>
      <c r="L21" s="545"/>
      <c r="M21" s="545">
        <v>106365684</v>
      </c>
      <c r="N21" s="556"/>
      <c r="O21" s="545"/>
      <c r="P21" s="545"/>
      <c r="Q21" s="545"/>
      <c r="R21" s="545"/>
      <c r="S21" s="502">
        <f t="shared" si="4"/>
        <v>106365684</v>
      </c>
      <c r="T21" s="503">
        <f t="shared" si="5"/>
        <v>1.5953250544601358</v>
      </c>
      <c r="U21" s="504">
        <f t="shared" si="2"/>
        <v>0</v>
      </c>
      <c r="V21" s="537">
        <f t="shared" si="3"/>
        <v>0</v>
      </c>
    </row>
    <row r="22" spans="1:22" s="406" customFormat="1" ht="31.5" customHeight="1">
      <c r="A22" s="505" t="s">
        <v>441</v>
      </c>
      <c r="B22" s="506" t="s">
        <v>444</v>
      </c>
      <c r="C22" s="543">
        <v>72768576</v>
      </c>
      <c r="D22" s="501">
        <v>39751844</v>
      </c>
      <c r="E22" s="543">
        <v>33016732</v>
      </c>
      <c r="F22" s="543">
        <v>0</v>
      </c>
      <c r="G22" s="545"/>
      <c r="H22" s="543">
        <v>72768576</v>
      </c>
      <c r="I22" s="543">
        <v>72768576</v>
      </c>
      <c r="J22" s="543">
        <v>1895422</v>
      </c>
      <c r="K22" s="545"/>
      <c r="L22" s="545"/>
      <c r="M22" s="545">
        <v>70873154</v>
      </c>
      <c r="N22" s="556"/>
      <c r="O22" s="545"/>
      <c r="P22" s="545"/>
      <c r="Q22" s="545"/>
      <c r="R22" s="545"/>
      <c r="S22" s="502">
        <f t="shared" si="4"/>
        <v>70873154</v>
      </c>
      <c r="T22" s="503">
        <f t="shared" si="5"/>
        <v>2.6047259740248316</v>
      </c>
      <c r="U22" s="504">
        <f t="shared" si="2"/>
        <v>0</v>
      </c>
      <c r="V22" s="537">
        <f t="shared" si="3"/>
        <v>0</v>
      </c>
    </row>
    <row r="23" spans="1:22" s="406" customFormat="1" ht="31.5" customHeight="1">
      <c r="A23" s="505" t="s">
        <v>443</v>
      </c>
      <c r="B23" s="506" t="s">
        <v>539</v>
      </c>
      <c r="C23" s="543">
        <v>34551576</v>
      </c>
      <c r="D23" s="501">
        <v>33762968</v>
      </c>
      <c r="E23" s="543">
        <v>788608</v>
      </c>
      <c r="F23" s="543">
        <v>12292140</v>
      </c>
      <c r="G23" s="545"/>
      <c r="H23" s="543">
        <v>22259436</v>
      </c>
      <c r="I23" s="543">
        <v>22136215</v>
      </c>
      <c r="J23" s="543">
        <v>5220615</v>
      </c>
      <c r="K23" s="545"/>
      <c r="L23" s="545"/>
      <c r="M23" s="545">
        <v>16915600</v>
      </c>
      <c r="N23" s="556">
        <v>0</v>
      </c>
      <c r="O23" s="545"/>
      <c r="P23" s="545"/>
      <c r="Q23" s="545"/>
      <c r="R23" s="545">
        <v>123221</v>
      </c>
      <c r="S23" s="502">
        <f t="shared" si="4"/>
        <v>17038821</v>
      </c>
      <c r="T23" s="503">
        <f t="shared" si="5"/>
        <v>23.584045420592453</v>
      </c>
      <c r="U23" s="504">
        <f t="shared" si="2"/>
        <v>0</v>
      </c>
      <c r="V23" s="537">
        <f t="shared" si="3"/>
        <v>0</v>
      </c>
    </row>
    <row r="24" spans="1:22" s="406" customFormat="1" ht="31.5" customHeight="1">
      <c r="A24" s="505" t="s">
        <v>445</v>
      </c>
      <c r="B24" s="506" t="s">
        <v>540</v>
      </c>
      <c r="C24" s="543">
        <v>583325521</v>
      </c>
      <c r="D24" s="545">
        <v>102594228</v>
      </c>
      <c r="E24" s="543">
        <v>480731293</v>
      </c>
      <c r="F24" s="543">
        <v>5188209</v>
      </c>
      <c r="G24" s="545"/>
      <c r="H24" s="543">
        <v>578137312</v>
      </c>
      <c r="I24" s="543">
        <v>575371958</v>
      </c>
      <c r="J24" s="543">
        <v>30422151</v>
      </c>
      <c r="K24" s="545"/>
      <c r="L24" s="545"/>
      <c r="M24" s="545">
        <v>544949807</v>
      </c>
      <c r="N24" s="556"/>
      <c r="O24" s="545"/>
      <c r="P24" s="545"/>
      <c r="Q24" s="545"/>
      <c r="R24" s="545">
        <v>2765354</v>
      </c>
      <c r="S24" s="502">
        <f t="shared" si="4"/>
        <v>547715161</v>
      </c>
      <c r="T24" s="503">
        <f t="shared" si="5"/>
        <v>5.287388545272135</v>
      </c>
      <c r="U24" s="504">
        <f t="shared" si="2"/>
        <v>0</v>
      </c>
      <c r="V24" s="537">
        <f t="shared" si="3"/>
        <v>0</v>
      </c>
    </row>
    <row r="25" spans="1:22" s="406" customFormat="1" ht="31.5" customHeight="1">
      <c r="A25" s="505" t="s">
        <v>446</v>
      </c>
      <c r="B25" s="506" t="s">
        <v>448</v>
      </c>
      <c r="C25" s="543">
        <v>2104886423</v>
      </c>
      <c r="D25" s="543">
        <v>481021662</v>
      </c>
      <c r="E25" s="543">
        <v>1623864761</v>
      </c>
      <c r="F25" s="543">
        <v>7350300</v>
      </c>
      <c r="G25" s="543"/>
      <c r="H25" s="543">
        <v>2097536123</v>
      </c>
      <c r="I25" s="543">
        <v>1698524349</v>
      </c>
      <c r="J25" s="543">
        <v>1739128</v>
      </c>
      <c r="K25" s="543">
        <v>24920</v>
      </c>
      <c r="L25" s="556"/>
      <c r="M25" s="556">
        <v>1696760301</v>
      </c>
      <c r="N25" s="545">
        <v>0</v>
      </c>
      <c r="O25" s="545">
        <v>0</v>
      </c>
      <c r="P25" s="545"/>
      <c r="Q25" s="545"/>
      <c r="R25" s="545">
        <v>399011774</v>
      </c>
      <c r="S25" s="502">
        <f t="shared" si="4"/>
        <v>2095772075</v>
      </c>
      <c r="T25" s="503">
        <f t="shared" si="5"/>
        <v>0.10385768099459844</v>
      </c>
      <c r="U25" s="504">
        <f t="shared" si="2"/>
        <v>0</v>
      </c>
      <c r="V25" s="537">
        <f t="shared" si="3"/>
        <v>0</v>
      </c>
    </row>
    <row r="26" spans="1:22" s="406" customFormat="1" ht="31.5" customHeight="1">
      <c r="A26" s="505" t="s">
        <v>447</v>
      </c>
      <c r="B26" s="506" t="s">
        <v>450</v>
      </c>
      <c r="C26" s="543">
        <v>3384300</v>
      </c>
      <c r="D26" s="557">
        <v>2569533</v>
      </c>
      <c r="E26" s="543">
        <v>814767</v>
      </c>
      <c r="F26" s="543">
        <v>50000</v>
      </c>
      <c r="G26" s="543"/>
      <c r="H26" s="543">
        <v>3334300</v>
      </c>
      <c r="I26" s="543">
        <v>3236683</v>
      </c>
      <c r="J26" s="543">
        <v>233072</v>
      </c>
      <c r="K26" s="543"/>
      <c r="L26" s="556"/>
      <c r="M26" s="556">
        <v>3003611</v>
      </c>
      <c r="N26" s="556"/>
      <c r="O26" s="545"/>
      <c r="P26" s="545"/>
      <c r="Q26" s="545"/>
      <c r="R26" s="545">
        <v>97617</v>
      </c>
      <c r="S26" s="502">
        <f t="shared" si="4"/>
        <v>3101228</v>
      </c>
      <c r="T26" s="503">
        <f t="shared" si="5"/>
        <v>7.200952332990286</v>
      </c>
      <c r="U26" s="504">
        <f t="shared" si="2"/>
        <v>0</v>
      </c>
      <c r="V26" s="537">
        <f t="shared" si="3"/>
        <v>0</v>
      </c>
    </row>
    <row r="27" spans="1:22" s="406" customFormat="1" ht="31.5" customHeight="1">
      <c r="A27" s="505" t="s">
        <v>449</v>
      </c>
      <c r="B27" s="506" t="s">
        <v>452</v>
      </c>
      <c r="C27" s="543">
        <v>29316469</v>
      </c>
      <c r="D27" s="501">
        <v>1278149</v>
      </c>
      <c r="E27" s="543">
        <v>28038320</v>
      </c>
      <c r="F27" s="543">
        <v>4136519</v>
      </c>
      <c r="G27" s="543"/>
      <c r="H27" s="543">
        <v>25179950</v>
      </c>
      <c r="I27" s="543">
        <v>25154950</v>
      </c>
      <c r="J27" s="543">
        <v>8409291</v>
      </c>
      <c r="K27" s="543"/>
      <c r="L27" s="556"/>
      <c r="M27" s="556">
        <v>16745659</v>
      </c>
      <c r="N27" s="556"/>
      <c r="O27" s="545"/>
      <c r="P27" s="545"/>
      <c r="Q27" s="545"/>
      <c r="R27" s="545">
        <v>25000</v>
      </c>
      <c r="S27" s="502">
        <f t="shared" si="4"/>
        <v>16770659</v>
      </c>
      <c r="T27" s="503">
        <f t="shared" si="5"/>
        <v>33.42996507645613</v>
      </c>
      <c r="U27" s="504">
        <f t="shared" si="2"/>
        <v>0</v>
      </c>
      <c r="V27" s="537">
        <f t="shared" si="3"/>
        <v>0</v>
      </c>
    </row>
    <row r="28" spans="1:22" s="406" customFormat="1" ht="31.5" customHeight="1">
      <c r="A28" s="505" t="s">
        <v>451</v>
      </c>
      <c r="B28" s="506" t="s">
        <v>454</v>
      </c>
      <c r="C28" s="543">
        <v>5919717</v>
      </c>
      <c r="D28" s="543">
        <v>5325863</v>
      </c>
      <c r="E28" s="543">
        <v>593854</v>
      </c>
      <c r="F28" s="543">
        <v>0</v>
      </c>
      <c r="G28" s="543"/>
      <c r="H28" s="543">
        <v>5919717</v>
      </c>
      <c r="I28" s="543">
        <v>618054</v>
      </c>
      <c r="J28" s="543">
        <v>159556</v>
      </c>
      <c r="K28" s="543">
        <v>0</v>
      </c>
      <c r="L28" s="556">
        <v>0</v>
      </c>
      <c r="M28" s="556">
        <v>458498</v>
      </c>
      <c r="N28" s="556"/>
      <c r="O28" s="545"/>
      <c r="P28" s="545"/>
      <c r="Q28" s="545"/>
      <c r="R28" s="545">
        <v>5301663</v>
      </c>
      <c r="S28" s="502">
        <f t="shared" si="4"/>
        <v>5760161</v>
      </c>
      <c r="T28" s="503">
        <f t="shared" si="5"/>
        <v>25.81586722195795</v>
      </c>
      <c r="U28" s="504">
        <f t="shared" si="2"/>
        <v>0</v>
      </c>
      <c r="V28" s="537">
        <f t="shared" si="3"/>
        <v>0</v>
      </c>
    </row>
    <row r="29" spans="1:22" s="406" customFormat="1" ht="31.5" customHeight="1">
      <c r="A29" s="505" t="s">
        <v>453</v>
      </c>
      <c r="B29" s="506" t="s">
        <v>547</v>
      </c>
      <c r="C29" s="543">
        <v>2156195</v>
      </c>
      <c r="D29" s="543">
        <v>1926742</v>
      </c>
      <c r="E29" s="543">
        <v>229453</v>
      </c>
      <c r="F29" s="543">
        <v>0</v>
      </c>
      <c r="G29" s="543">
        <v>0</v>
      </c>
      <c r="H29" s="543">
        <v>2156195</v>
      </c>
      <c r="I29" s="543">
        <v>2111350</v>
      </c>
      <c r="J29" s="543">
        <v>244864</v>
      </c>
      <c r="K29" s="543">
        <v>0</v>
      </c>
      <c r="L29" s="556">
        <v>0</v>
      </c>
      <c r="M29" s="556">
        <v>1866486</v>
      </c>
      <c r="N29" s="556"/>
      <c r="O29" s="545"/>
      <c r="P29" s="545"/>
      <c r="Q29" s="545"/>
      <c r="R29" s="545">
        <v>44845</v>
      </c>
      <c r="S29" s="502">
        <f t="shared" si="4"/>
        <v>1911331</v>
      </c>
      <c r="T29" s="503">
        <f t="shared" si="5"/>
        <v>11.59750870296256</v>
      </c>
      <c r="U29" s="504">
        <f t="shared" si="2"/>
        <v>0</v>
      </c>
      <c r="V29" s="537">
        <f t="shared" si="3"/>
        <v>0</v>
      </c>
    </row>
    <row r="30" spans="1:22" s="406" customFormat="1" ht="31.5" customHeight="1">
      <c r="A30" s="505" t="s">
        <v>562</v>
      </c>
      <c r="B30" s="506" t="s">
        <v>541</v>
      </c>
      <c r="C30" s="543">
        <v>9722744</v>
      </c>
      <c r="D30" s="557">
        <v>9364354</v>
      </c>
      <c r="E30" s="543">
        <v>358390</v>
      </c>
      <c r="F30" s="543">
        <v>90766</v>
      </c>
      <c r="G30" s="543"/>
      <c r="H30" s="543">
        <v>9631978</v>
      </c>
      <c r="I30" s="543">
        <v>9409452</v>
      </c>
      <c r="J30" s="543">
        <v>277644</v>
      </c>
      <c r="K30" s="543">
        <v>0</v>
      </c>
      <c r="L30" s="556"/>
      <c r="M30" s="556">
        <v>9131808</v>
      </c>
      <c r="N30" s="556"/>
      <c r="O30" s="545"/>
      <c r="P30" s="545"/>
      <c r="Q30" s="545"/>
      <c r="R30" s="545">
        <v>222526</v>
      </c>
      <c r="S30" s="502">
        <f t="shared" si="4"/>
        <v>9354334</v>
      </c>
      <c r="T30" s="503">
        <f t="shared" si="5"/>
        <v>2.9506925589290427</v>
      </c>
      <c r="U30" s="504">
        <f t="shared" si="2"/>
        <v>0</v>
      </c>
      <c r="V30" s="537">
        <f t="shared" si="3"/>
        <v>0</v>
      </c>
    </row>
    <row r="31" spans="1:22" s="406" customFormat="1" ht="31.5" customHeight="1">
      <c r="A31" s="505" t="s">
        <v>565</v>
      </c>
      <c r="B31" s="506" t="s">
        <v>566</v>
      </c>
      <c r="C31" s="543">
        <v>466324</v>
      </c>
      <c r="D31" s="557">
        <v>0</v>
      </c>
      <c r="E31" s="543">
        <v>466324</v>
      </c>
      <c r="F31" s="543">
        <v>391198</v>
      </c>
      <c r="G31" s="543"/>
      <c r="H31" s="543">
        <v>75126</v>
      </c>
      <c r="I31" s="543">
        <v>75126</v>
      </c>
      <c r="J31" s="543">
        <v>41631</v>
      </c>
      <c r="K31" s="543">
        <v>0</v>
      </c>
      <c r="L31" s="558"/>
      <c r="M31" s="556">
        <v>33495</v>
      </c>
      <c r="N31" s="556"/>
      <c r="O31" s="545"/>
      <c r="P31" s="559"/>
      <c r="Q31" s="545"/>
      <c r="R31" s="545">
        <v>0</v>
      </c>
      <c r="S31" s="502">
        <f t="shared" si="4"/>
        <v>33495</v>
      </c>
      <c r="T31" s="503">
        <f t="shared" si="5"/>
        <v>55.41490296302213</v>
      </c>
      <c r="U31" s="504">
        <f t="shared" si="2"/>
        <v>0</v>
      </c>
      <c r="V31" s="537">
        <f t="shared" si="3"/>
        <v>0</v>
      </c>
    </row>
    <row r="32" spans="1:22" s="421" customFormat="1" ht="31.5" customHeight="1">
      <c r="A32" s="416" t="s">
        <v>1</v>
      </c>
      <c r="B32" s="541" t="s">
        <v>455</v>
      </c>
      <c r="C32" s="548">
        <f aca="true" t="shared" si="6" ref="C32:R32">C33+C40+C45+C49+C51+C59+C65+C74+C78+C82+C90+C94+C97+C111+C117</f>
        <v>3535425937</v>
      </c>
      <c r="D32" s="548">
        <f t="shared" si="6"/>
        <v>2337868288</v>
      </c>
      <c r="E32" s="548">
        <f t="shared" si="6"/>
        <v>1197557649</v>
      </c>
      <c r="F32" s="548">
        <f t="shared" si="6"/>
        <v>114531035</v>
      </c>
      <c r="G32" s="548">
        <f t="shared" si="6"/>
        <v>1841843658</v>
      </c>
      <c r="H32" s="548">
        <f t="shared" si="6"/>
        <v>3420894902</v>
      </c>
      <c r="I32" s="548">
        <f t="shared" si="6"/>
        <v>2151765078</v>
      </c>
      <c r="J32" s="548">
        <f t="shared" si="6"/>
        <v>144095915</v>
      </c>
      <c r="K32" s="548">
        <f t="shared" si="6"/>
        <v>36593718</v>
      </c>
      <c r="L32" s="548">
        <f t="shared" si="6"/>
        <v>21374</v>
      </c>
      <c r="M32" s="548">
        <f t="shared" si="6"/>
        <v>1968942885</v>
      </c>
      <c r="N32" s="548">
        <f t="shared" si="6"/>
        <v>381190</v>
      </c>
      <c r="O32" s="548">
        <f t="shared" si="6"/>
        <v>0</v>
      </c>
      <c r="P32" s="548">
        <f t="shared" si="6"/>
        <v>0</v>
      </c>
      <c r="Q32" s="548">
        <f t="shared" si="6"/>
        <v>1729996</v>
      </c>
      <c r="R32" s="548">
        <f t="shared" si="6"/>
        <v>1269129824</v>
      </c>
      <c r="S32" s="418">
        <f t="shared" si="4"/>
        <v>3240183895</v>
      </c>
      <c r="T32" s="419">
        <f t="shared" si="5"/>
        <v>8.398268419151284</v>
      </c>
      <c r="U32" s="420">
        <v>1279689</v>
      </c>
      <c r="V32" s="537">
        <f t="shared" si="3"/>
        <v>0</v>
      </c>
    </row>
    <row r="33" spans="1:22" s="421" customFormat="1" ht="31.5" customHeight="1">
      <c r="A33" s="416">
        <v>1</v>
      </c>
      <c r="B33" s="417" t="s">
        <v>456</v>
      </c>
      <c r="C33" s="548">
        <f>SUM(C34:C39)</f>
        <v>383251002</v>
      </c>
      <c r="D33" s="548">
        <f aca="true" t="shared" si="7" ref="D33:R33">SUM(D34:D39)</f>
        <v>323063545</v>
      </c>
      <c r="E33" s="548">
        <f t="shared" si="7"/>
        <v>60187457</v>
      </c>
      <c r="F33" s="548">
        <f t="shared" si="7"/>
        <v>12600</v>
      </c>
      <c r="G33" s="548">
        <f t="shared" si="7"/>
        <v>1832734130</v>
      </c>
      <c r="H33" s="548">
        <f t="shared" si="7"/>
        <v>383238402</v>
      </c>
      <c r="I33" s="548">
        <f t="shared" si="7"/>
        <v>284857048</v>
      </c>
      <c r="J33" s="548">
        <f t="shared" si="7"/>
        <v>19382989</v>
      </c>
      <c r="K33" s="548">
        <f t="shared" si="7"/>
        <v>9004641</v>
      </c>
      <c r="L33" s="548">
        <f t="shared" si="7"/>
        <v>0</v>
      </c>
      <c r="M33" s="548">
        <f t="shared" si="7"/>
        <v>256469418</v>
      </c>
      <c r="N33" s="548">
        <f t="shared" si="7"/>
        <v>0</v>
      </c>
      <c r="O33" s="548">
        <f t="shared" si="7"/>
        <v>0</v>
      </c>
      <c r="P33" s="548">
        <f t="shared" si="7"/>
        <v>0</v>
      </c>
      <c r="Q33" s="548">
        <f t="shared" si="7"/>
        <v>0</v>
      </c>
      <c r="R33" s="548">
        <f t="shared" si="7"/>
        <v>98381354</v>
      </c>
      <c r="S33" s="418">
        <f t="shared" si="4"/>
        <v>354850772</v>
      </c>
      <c r="T33" s="419">
        <f t="shared" si="5"/>
        <v>9.965570520129802</v>
      </c>
      <c r="U33" s="420">
        <f t="shared" si="2"/>
        <v>0</v>
      </c>
      <c r="V33" s="537">
        <f t="shared" si="3"/>
        <v>0</v>
      </c>
    </row>
    <row r="34" spans="1:22" s="406" customFormat="1" ht="31.5" customHeight="1">
      <c r="A34" s="507">
        <v>1.1</v>
      </c>
      <c r="B34" s="510" t="s">
        <v>567</v>
      </c>
      <c r="C34" s="543">
        <v>128667872</v>
      </c>
      <c r="D34" s="543">
        <v>121768155</v>
      </c>
      <c r="E34" s="543">
        <v>6899717</v>
      </c>
      <c r="F34" s="543">
        <v>3000</v>
      </c>
      <c r="G34" s="543">
        <v>0</v>
      </c>
      <c r="H34" s="543">
        <v>128664872</v>
      </c>
      <c r="I34" s="543">
        <v>125005520</v>
      </c>
      <c r="J34" s="543">
        <v>234237</v>
      </c>
      <c r="K34" s="543">
        <v>0</v>
      </c>
      <c r="L34" s="543">
        <v>0</v>
      </c>
      <c r="M34" s="543">
        <v>124771283</v>
      </c>
      <c r="N34" s="543">
        <v>0</v>
      </c>
      <c r="O34" s="543">
        <v>0</v>
      </c>
      <c r="P34" s="543">
        <v>0</v>
      </c>
      <c r="Q34" s="543">
        <v>0</v>
      </c>
      <c r="R34" s="543">
        <v>3659352</v>
      </c>
      <c r="S34" s="502">
        <f t="shared" si="4"/>
        <v>128430635</v>
      </c>
      <c r="T34" s="503">
        <f t="shared" si="5"/>
        <v>0.18738132524067735</v>
      </c>
      <c r="U34" s="504">
        <f t="shared" si="2"/>
        <v>0</v>
      </c>
      <c r="V34" s="537">
        <f t="shared" si="3"/>
        <v>0</v>
      </c>
    </row>
    <row r="35" spans="1:22" s="406" customFormat="1" ht="31.5" customHeight="1">
      <c r="A35" s="507">
        <v>1.2</v>
      </c>
      <c r="B35" s="510" t="s">
        <v>542</v>
      </c>
      <c r="C35" s="543">
        <v>123012042</v>
      </c>
      <c r="D35" s="543">
        <v>116075091</v>
      </c>
      <c r="E35" s="543">
        <v>6936951</v>
      </c>
      <c r="F35" s="543">
        <v>200</v>
      </c>
      <c r="G35" s="543">
        <v>1832734130</v>
      </c>
      <c r="H35" s="543">
        <v>123011842</v>
      </c>
      <c r="I35" s="543">
        <v>66229687</v>
      </c>
      <c r="J35" s="543">
        <v>7060197</v>
      </c>
      <c r="K35" s="543">
        <v>299344</v>
      </c>
      <c r="L35" s="543">
        <v>0</v>
      </c>
      <c r="M35" s="543">
        <v>58870146</v>
      </c>
      <c r="N35" s="543">
        <v>0</v>
      </c>
      <c r="O35" s="543"/>
      <c r="P35" s="543"/>
      <c r="Q35" s="543">
        <v>0</v>
      </c>
      <c r="R35" s="543">
        <v>56782155</v>
      </c>
      <c r="S35" s="502">
        <f t="shared" si="4"/>
        <v>115652301</v>
      </c>
      <c r="T35" s="503">
        <f t="shared" si="5"/>
        <v>11.112148242524535</v>
      </c>
      <c r="U35" s="504">
        <f t="shared" si="2"/>
        <v>0</v>
      </c>
      <c r="V35" s="537">
        <f t="shared" si="3"/>
        <v>0</v>
      </c>
    </row>
    <row r="36" spans="1:22" s="406" customFormat="1" ht="31.5" customHeight="1">
      <c r="A36" s="507">
        <v>1.3</v>
      </c>
      <c r="B36" s="510" t="s">
        <v>457</v>
      </c>
      <c r="C36" s="543">
        <v>17388571</v>
      </c>
      <c r="D36" s="543">
        <v>10861939</v>
      </c>
      <c r="E36" s="543">
        <v>6526632</v>
      </c>
      <c r="F36" s="543">
        <v>0</v>
      </c>
      <c r="G36" s="543"/>
      <c r="H36" s="543">
        <v>17388571</v>
      </c>
      <c r="I36" s="543">
        <v>16675598</v>
      </c>
      <c r="J36" s="543">
        <v>5800551</v>
      </c>
      <c r="K36" s="543">
        <v>8387697</v>
      </c>
      <c r="L36" s="543">
        <v>0</v>
      </c>
      <c r="M36" s="543">
        <v>2487350</v>
      </c>
      <c r="N36" s="543">
        <v>0</v>
      </c>
      <c r="O36" s="543"/>
      <c r="P36" s="543"/>
      <c r="Q36" s="543"/>
      <c r="R36" s="543">
        <v>712973</v>
      </c>
      <c r="S36" s="502">
        <f t="shared" si="4"/>
        <v>3200323</v>
      </c>
      <c r="T36" s="503">
        <f t="shared" si="5"/>
        <v>85.08389324328878</v>
      </c>
      <c r="U36" s="504">
        <f t="shared" si="2"/>
        <v>0</v>
      </c>
      <c r="V36" s="537">
        <f t="shared" si="3"/>
        <v>0</v>
      </c>
    </row>
    <row r="37" spans="1:22" s="406" customFormat="1" ht="31.5" customHeight="1">
      <c r="A37" s="507">
        <v>1.4</v>
      </c>
      <c r="B37" s="510" t="s">
        <v>543</v>
      </c>
      <c r="C37" s="543">
        <v>30395986</v>
      </c>
      <c r="D37" s="543">
        <v>16150146</v>
      </c>
      <c r="E37" s="543">
        <v>14245840</v>
      </c>
      <c r="F37" s="543">
        <v>200</v>
      </c>
      <c r="G37" s="543"/>
      <c r="H37" s="543">
        <v>30395786</v>
      </c>
      <c r="I37" s="543">
        <v>17260346</v>
      </c>
      <c r="J37" s="543">
        <v>1433329</v>
      </c>
      <c r="K37" s="543">
        <v>12700</v>
      </c>
      <c r="L37" s="543">
        <v>0</v>
      </c>
      <c r="M37" s="543">
        <v>15814317</v>
      </c>
      <c r="N37" s="543">
        <v>0</v>
      </c>
      <c r="O37" s="543"/>
      <c r="P37" s="543"/>
      <c r="Q37" s="543"/>
      <c r="R37" s="543">
        <v>13135440</v>
      </c>
      <c r="S37" s="502">
        <f t="shared" si="4"/>
        <v>28949757</v>
      </c>
      <c r="T37" s="503">
        <f t="shared" si="5"/>
        <v>8.377752102999557</v>
      </c>
      <c r="U37" s="504">
        <f t="shared" si="2"/>
        <v>0</v>
      </c>
      <c r="V37" s="537">
        <f t="shared" si="3"/>
        <v>0</v>
      </c>
    </row>
    <row r="38" spans="1:22" s="406" customFormat="1" ht="31.5" customHeight="1">
      <c r="A38" s="507">
        <v>1.5</v>
      </c>
      <c r="B38" s="510" t="s">
        <v>513</v>
      </c>
      <c r="C38" s="543">
        <v>60348180</v>
      </c>
      <c r="D38" s="543">
        <v>43576022</v>
      </c>
      <c r="E38" s="543">
        <v>16772158</v>
      </c>
      <c r="F38" s="543">
        <v>9000</v>
      </c>
      <c r="G38" s="543"/>
      <c r="H38" s="543">
        <v>60339180</v>
      </c>
      <c r="I38" s="543">
        <v>38009248</v>
      </c>
      <c r="J38" s="543">
        <v>4710195</v>
      </c>
      <c r="K38" s="543">
        <v>302350</v>
      </c>
      <c r="L38" s="543">
        <v>0</v>
      </c>
      <c r="M38" s="543">
        <v>32996703</v>
      </c>
      <c r="N38" s="543">
        <v>0</v>
      </c>
      <c r="O38" s="543"/>
      <c r="P38" s="543"/>
      <c r="Q38" s="543"/>
      <c r="R38" s="543">
        <v>22329932</v>
      </c>
      <c r="S38" s="502">
        <f t="shared" si="4"/>
        <v>55326635</v>
      </c>
      <c r="T38" s="503">
        <f t="shared" si="5"/>
        <v>13.187698425393734</v>
      </c>
      <c r="U38" s="504">
        <f t="shared" si="2"/>
        <v>0</v>
      </c>
      <c r="V38" s="537">
        <f t="shared" si="3"/>
        <v>0</v>
      </c>
    </row>
    <row r="39" spans="1:22" s="406" customFormat="1" ht="31.5" customHeight="1">
      <c r="A39" s="507">
        <v>1.6</v>
      </c>
      <c r="B39" s="510" t="s">
        <v>568</v>
      </c>
      <c r="C39" s="543">
        <v>23438351</v>
      </c>
      <c r="D39" s="543">
        <v>14632192</v>
      </c>
      <c r="E39" s="543">
        <v>8806159</v>
      </c>
      <c r="F39" s="543">
        <v>200</v>
      </c>
      <c r="G39" s="543"/>
      <c r="H39" s="543">
        <v>23438151</v>
      </c>
      <c r="I39" s="543">
        <v>21676649</v>
      </c>
      <c r="J39" s="543">
        <v>144480</v>
      </c>
      <c r="K39" s="543">
        <v>2550</v>
      </c>
      <c r="L39" s="543"/>
      <c r="M39" s="543">
        <v>21529619</v>
      </c>
      <c r="N39" s="543"/>
      <c r="O39" s="543"/>
      <c r="P39" s="543"/>
      <c r="Q39" s="543"/>
      <c r="R39" s="543">
        <v>1761502</v>
      </c>
      <c r="S39" s="502">
        <f t="shared" si="4"/>
        <v>23291121</v>
      </c>
      <c r="T39" s="503">
        <f t="shared" si="5"/>
        <v>0.6782874972972068</v>
      </c>
      <c r="U39" s="504">
        <f t="shared" si="2"/>
        <v>0</v>
      </c>
      <c r="V39" s="537">
        <f t="shared" si="3"/>
        <v>0</v>
      </c>
    </row>
    <row r="40" spans="1:22" s="421" customFormat="1" ht="24" customHeight="1">
      <c r="A40" s="416">
        <v>2</v>
      </c>
      <c r="B40" s="417" t="s">
        <v>458</v>
      </c>
      <c r="C40" s="548">
        <f>SUM(C41:C44)</f>
        <v>65882924</v>
      </c>
      <c r="D40" s="548">
        <f aca="true" t="shared" si="8" ref="D40:R40">SUM(D41:D44)</f>
        <v>57165074</v>
      </c>
      <c r="E40" s="548">
        <f t="shared" si="8"/>
        <v>8717850</v>
      </c>
      <c r="F40" s="548">
        <f t="shared" si="8"/>
        <v>730024</v>
      </c>
      <c r="G40" s="548">
        <f t="shared" si="8"/>
        <v>0</v>
      </c>
      <c r="H40" s="548">
        <f t="shared" si="8"/>
        <v>65152900</v>
      </c>
      <c r="I40" s="548">
        <f t="shared" si="8"/>
        <v>22264411</v>
      </c>
      <c r="J40" s="548">
        <f t="shared" si="8"/>
        <v>3581861</v>
      </c>
      <c r="K40" s="548">
        <f t="shared" si="8"/>
        <v>47347</v>
      </c>
      <c r="L40" s="548">
        <f t="shared" si="8"/>
        <v>5306</v>
      </c>
      <c r="M40" s="548">
        <f t="shared" si="8"/>
        <v>18108057</v>
      </c>
      <c r="N40" s="548">
        <f t="shared" si="8"/>
        <v>0</v>
      </c>
      <c r="O40" s="548">
        <f t="shared" si="8"/>
        <v>0</v>
      </c>
      <c r="P40" s="548">
        <f t="shared" si="8"/>
        <v>0</v>
      </c>
      <c r="Q40" s="548">
        <f t="shared" si="8"/>
        <v>521840</v>
      </c>
      <c r="R40" s="548">
        <f t="shared" si="8"/>
        <v>42888489</v>
      </c>
      <c r="S40" s="418">
        <f t="shared" si="4"/>
        <v>61518386</v>
      </c>
      <c r="T40" s="419">
        <f t="shared" si="5"/>
        <v>16.324321357524347</v>
      </c>
      <c r="U40" s="420">
        <f t="shared" si="2"/>
        <v>0</v>
      </c>
      <c r="V40" s="537">
        <f t="shared" si="3"/>
        <v>0</v>
      </c>
    </row>
    <row r="41" spans="1:22" s="406" customFormat="1" ht="24" customHeight="1">
      <c r="A41" s="507">
        <v>2.1</v>
      </c>
      <c r="B41" s="511" t="s">
        <v>459</v>
      </c>
      <c r="C41" s="543">
        <v>629783</v>
      </c>
      <c r="D41" s="543">
        <v>339640</v>
      </c>
      <c r="E41" s="543">
        <v>290143</v>
      </c>
      <c r="F41" s="543">
        <v>0</v>
      </c>
      <c r="G41" s="543"/>
      <c r="H41" s="543">
        <v>629783</v>
      </c>
      <c r="I41" s="543">
        <v>448402</v>
      </c>
      <c r="J41" s="543">
        <v>311864</v>
      </c>
      <c r="K41" s="543">
        <v>0</v>
      </c>
      <c r="L41" s="543">
        <v>0</v>
      </c>
      <c r="M41" s="543">
        <v>136538</v>
      </c>
      <c r="N41" s="543"/>
      <c r="O41" s="543"/>
      <c r="P41" s="543"/>
      <c r="Q41" s="550"/>
      <c r="R41" s="543">
        <v>181381</v>
      </c>
      <c r="S41" s="502">
        <f t="shared" si="4"/>
        <v>317919</v>
      </c>
      <c r="T41" s="503">
        <f t="shared" si="5"/>
        <v>69.55009121279566</v>
      </c>
      <c r="U41" s="504">
        <f t="shared" si="2"/>
        <v>0</v>
      </c>
      <c r="V41" s="537">
        <f t="shared" si="3"/>
        <v>0</v>
      </c>
    </row>
    <row r="42" spans="1:22" s="406" customFormat="1" ht="24" customHeight="1">
      <c r="A42" s="507">
        <v>2.2</v>
      </c>
      <c r="B42" s="511" t="s">
        <v>460</v>
      </c>
      <c r="C42" s="543">
        <v>12230807</v>
      </c>
      <c r="D42" s="543">
        <v>10300204</v>
      </c>
      <c r="E42" s="543">
        <v>1930603</v>
      </c>
      <c r="F42" s="543">
        <v>730024</v>
      </c>
      <c r="G42" s="543"/>
      <c r="H42" s="543">
        <v>11500783</v>
      </c>
      <c r="I42" s="543">
        <v>10314353</v>
      </c>
      <c r="J42" s="543">
        <v>2687243</v>
      </c>
      <c r="K42" s="543">
        <v>3130</v>
      </c>
      <c r="L42" s="543">
        <v>5306</v>
      </c>
      <c r="M42" s="543">
        <v>7618674</v>
      </c>
      <c r="N42" s="543"/>
      <c r="O42" s="543"/>
      <c r="P42" s="543"/>
      <c r="Q42" s="550">
        <v>0</v>
      </c>
      <c r="R42" s="543">
        <v>1186430</v>
      </c>
      <c r="S42" s="502">
        <f t="shared" si="4"/>
        <v>8805104</v>
      </c>
      <c r="T42" s="503">
        <f t="shared" si="5"/>
        <v>26.135221472447178</v>
      </c>
      <c r="U42" s="504">
        <f t="shared" si="2"/>
        <v>0</v>
      </c>
      <c r="V42" s="537">
        <f t="shared" si="3"/>
        <v>0</v>
      </c>
    </row>
    <row r="43" spans="1:22" s="406" customFormat="1" ht="24" customHeight="1">
      <c r="A43" s="507">
        <v>2.3</v>
      </c>
      <c r="B43" s="511" t="s">
        <v>461</v>
      </c>
      <c r="C43" s="543">
        <v>53022334</v>
      </c>
      <c r="D43" s="543">
        <v>46525230</v>
      </c>
      <c r="E43" s="543">
        <v>6497104</v>
      </c>
      <c r="F43" s="543"/>
      <c r="G43" s="543"/>
      <c r="H43" s="543">
        <v>53022334</v>
      </c>
      <c r="I43" s="543">
        <v>11501656</v>
      </c>
      <c r="J43" s="543">
        <v>582754</v>
      </c>
      <c r="K43" s="543">
        <v>44217</v>
      </c>
      <c r="L43" s="543">
        <v>0</v>
      </c>
      <c r="M43" s="543">
        <v>10352845</v>
      </c>
      <c r="N43" s="543"/>
      <c r="O43" s="543"/>
      <c r="P43" s="543"/>
      <c r="Q43" s="550">
        <v>521840</v>
      </c>
      <c r="R43" s="543">
        <v>41520678</v>
      </c>
      <c r="S43" s="502">
        <f t="shared" si="4"/>
        <v>52395363</v>
      </c>
      <c r="T43" s="503">
        <f t="shared" si="5"/>
        <v>5.451136775434772</v>
      </c>
      <c r="U43" s="504">
        <f t="shared" si="2"/>
        <v>0</v>
      </c>
      <c r="V43" s="537">
        <f t="shared" si="3"/>
        <v>0</v>
      </c>
    </row>
    <row r="44" spans="1:22" s="406" customFormat="1" ht="24" customHeight="1">
      <c r="A44" s="507">
        <v>2.4</v>
      </c>
      <c r="B44" s="511" t="s">
        <v>462</v>
      </c>
      <c r="C44" s="543">
        <v>0</v>
      </c>
      <c r="D44" s="543">
        <v>0</v>
      </c>
      <c r="E44" s="543">
        <v>0</v>
      </c>
      <c r="F44" s="543">
        <v>0</v>
      </c>
      <c r="G44" s="543"/>
      <c r="H44" s="543">
        <v>0</v>
      </c>
      <c r="I44" s="543">
        <v>0</v>
      </c>
      <c r="J44" s="543">
        <v>0</v>
      </c>
      <c r="K44" s="543">
        <v>0</v>
      </c>
      <c r="L44" s="543"/>
      <c r="M44" s="543">
        <v>0</v>
      </c>
      <c r="N44" s="543"/>
      <c r="O44" s="543"/>
      <c r="P44" s="543"/>
      <c r="Q44" s="550"/>
      <c r="R44" s="543">
        <v>0</v>
      </c>
      <c r="S44" s="502">
        <f t="shared" si="4"/>
        <v>0</v>
      </c>
      <c r="T44" s="503" t="e">
        <f t="shared" si="5"/>
        <v>#DIV/0!</v>
      </c>
      <c r="U44" s="504">
        <f t="shared" si="2"/>
        <v>0</v>
      </c>
      <c r="V44" s="537">
        <f t="shared" si="3"/>
        <v>0</v>
      </c>
    </row>
    <row r="45" spans="1:22" s="421" customFormat="1" ht="24" customHeight="1">
      <c r="A45" s="416">
        <v>3</v>
      </c>
      <c r="B45" s="417" t="s">
        <v>463</v>
      </c>
      <c r="C45" s="560">
        <f>SUM(C46:C48)</f>
        <v>30455540</v>
      </c>
      <c r="D45" s="560">
        <f aca="true" t="shared" si="9" ref="D45:R45">SUM(D46:D48)</f>
        <v>16282096</v>
      </c>
      <c r="E45" s="560">
        <f t="shared" si="9"/>
        <v>14173444</v>
      </c>
      <c r="F45" s="560">
        <f t="shared" si="9"/>
        <v>4804592</v>
      </c>
      <c r="G45" s="560">
        <f t="shared" si="9"/>
        <v>0</v>
      </c>
      <c r="H45" s="560">
        <f t="shared" si="9"/>
        <v>25650948</v>
      </c>
      <c r="I45" s="560">
        <f t="shared" si="9"/>
        <v>23291135</v>
      </c>
      <c r="J45" s="560">
        <f t="shared" si="9"/>
        <v>601004</v>
      </c>
      <c r="K45" s="560">
        <f t="shared" si="9"/>
        <v>70000</v>
      </c>
      <c r="L45" s="560">
        <f t="shared" si="9"/>
        <v>0</v>
      </c>
      <c r="M45" s="560">
        <f t="shared" si="9"/>
        <v>22547019</v>
      </c>
      <c r="N45" s="560">
        <f t="shared" si="9"/>
        <v>0</v>
      </c>
      <c r="O45" s="560">
        <f t="shared" si="9"/>
        <v>0</v>
      </c>
      <c r="P45" s="560">
        <f t="shared" si="9"/>
        <v>0</v>
      </c>
      <c r="Q45" s="560">
        <f t="shared" si="9"/>
        <v>73112</v>
      </c>
      <c r="R45" s="560">
        <f t="shared" si="9"/>
        <v>2359813</v>
      </c>
      <c r="S45" s="418">
        <f t="shared" si="4"/>
        <v>24979944</v>
      </c>
      <c r="T45" s="419">
        <f t="shared" si="5"/>
        <v>2.8809416114757824</v>
      </c>
      <c r="U45" s="420">
        <f t="shared" si="2"/>
        <v>0</v>
      </c>
      <c r="V45" s="537">
        <f t="shared" si="3"/>
        <v>0</v>
      </c>
    </row>
    <row r="46" spans="1:22" s="406" customFormat="1" ht="24" customHeight="1">
      <c r="A46" s="507">
        <v>3.1</v>
      </c>
      <c r="B46" s="508" t="s">
        <v>464</v>
      </c>
      <c r="C46" s="561">
        <v>22347886</v>
      </c>
      <c r="D46" s="561">
        <v>10693791</v>
      </c>
      <c r="E46" s="561">
        <v>11654095</v>
      </c>
      <c r="F46" s="561">
        <v>4658109</v>
      </c>
      <c r="G46" s="561"/>
      <c r="H46" s="561">
        <v>17689777</v>
      </c>
      <c r="I46" s="561">
        <v>17336245</v>
      </c>
      <c r="J46" s="561">
        <v>171764</v>
      </c>
      <c r="K46" s="561">
        <v>70000</v>
      </c>
      <c r="L46" s="561"/>
      <c r="M46" s="561">
        <v>17021369</v>
      </c>
      <c r="N46" s="561"/>
      <c r="O46" s="561">
        <v>0</v>
      </c>
      <c r="P46" s="561"/>
      <c r="Q46" s="561">
        <v>73112</v>
      </c>
      <c r="R46" s="562">
        <v>353532</v>
      </c>
      <c r="S46" s="502">
        <f t="shared" si="4"/>
        <v>17448013</v>
      </c>
      <c r="T46" s="503">
        <f t="shared" si="5"/>
        <v>1.3945580487585403</v>
      </c>
      <c r="U46" s="504">
        <f t="shared" si="2"/>
        <v>0</v>
      </c>
      <c r="V46" s="537">
        <f t="shared" si="3"/>
        <v>0</v>
      </c>
    </row>
    <row r="47" spans="1:22" s="406" customFormat="1" ht="24" customHeight="1">
      <c r="A47" s="507">
        <v>3.2</v>
      </c>
      <c r="B47" s="508" t="s">
        <v>465</v>
      </c>
      <c r="C47" s="561">
        <v>8025739</v>
      </c>
      <c r="D47" s="561">
        <v>5588305</v>
      </c>
      <c r="E47" s="561">
        <v>2437434</v>
      </c>
      <c r="F47" s="561">
        <v>146483</v>
      </c>
      <c r="G47" s="561"/>
      <c r="H47" s="561">
        <v>7879256</v>
      </c>
      <c r="I47" s="561">
        <v>5872975</v>
      </c>
      <c r="J47" s="561">
        <v>425940</v>
      </c>
      <c r="K47" s="561">
        <v>0</v>
      </c>
      <c r="L47" s="561">
        <v>0</v>
      </c>
      <c r="M47" s="561">
        <v>5447035</v>
      </c>
      <c r="N47" s="561">
        <v>0</v>
      </c>
      <c r="O47" s="561">
        <v>0</v>
      </c>
      <c r="P47" s="561">
        <v>0</v>
      </c>
      <c r="Q47" s="561">
        <v>0</v>
      </c>
      <c r="R47" s="562">
        <v>2006281</v>
      </c>
      <c r="S47" s="502">
        <f t="shared" si="4"/>
        <v>7453316</v>
      </c>
      <c r="T47" s="503">
        <f t="shared" si="5"/>
        <v>7.252542365666463</v>
      </c>
      <c r="U47" s="504">
        <f t="shared" si="2"/>
        <v>0</v>
      </c>
      <c r="V47" s="537">
        <f t="shared" si="3"/>
        <v>0</v>
      </c>
    </row>
    <row r="48" spans="1:22" s="406" customFormat="1" ht="24" customHeight="1">
      <c r="A48" s="507">
        <v>3.3</v>
      </c>
      <c r="B48" s="508" t="s">
        <v>466</v>
      </c>
      <c r="C48" s="561">
        <v>81915</v>
      </c>
      <c r="D48" s="561">
        <v>0</v>
      </c>
      <c r="E48" s="561">
        <v>81915</v>
      </c>
      <c r="F48" s="561">
        <v>0</v>
      </c>
      <c r="G48" s="561"/>
      <c r="H48" s="561">
        <v>81915</v>
      </c>
      <c r="I48" s="561">
        <v>81915</v>
      </c>
      <c r="J48" s="561">
        <v>3300</v>
      </c>
      <c r="K48" s="561">
        <v>0</v>
      </c>
      <c r="L48" s="561">
        <v>0</v>
      </c>
      <c r="M48" s="561">
        <v>78615</v>
      </c>
      <c r="N48" s="561">
        <v>0</v>
      </c>
      <c r="O48" s="561">
        <v>0</v>
      </c>
      <c r="P48" s="561">
        <v>0</v>
      </c>
      <c r="Q48" s="561">
        <v>0</v>
      </c>
      <c r="R48" s="562">
        <v>0</v>
      </c>
      <c r="S48" s="502">
        <f t="shared" si="4"/>
        <v>78615</v>
      </c>
      <c r="T48" s="503">
        <f t="shared" si="5"/>
        <v>4.028566196667277</v>
      </c>
      <c r="U48" s="504">
        <f t="shared" si="2"/>
        <v>0</v>
      </c>
      <c r="V48" s="537">
        <f t="shared" si="3"/>
        <v>0</v>
      </c>
    </row>
    <row r="49" spans="1:22" s="421" customFormat="1" ht="24" customHeight="1">
      <c r="A49" s="416">
        <v>4</v>
      </c>
      <c r="B49" s="417" t="s">
        <v>467</v>
      </c>
      <c r="C49" s="548">
        <f>C50</f>
        <v>1500</v>
      </c>
      <c r="D49" s="548">
        <f aca="true" t="shared" si="10" ref="D49:R49">D50</f>
        <v>0</v>
      </c>
      <c r="E49" s="548">
        <f t="shared" si="10"/>
        <v>1500</v>
      </c>
      <c r="F49" s="548">
        <f t="shared" si="10"/>
        <v>0</v>
      </c>
      <c r="G49" s="548">
        <f t="shared" si="10"/>
        <v>0</v>
      </c>
      <c r="H49" s="548">
        <f t="shared" si="10"/>
        <v>1500</v>
      </c>
      <c r="I49" s="548">
        <f t="shared" si="10"/>
        <v>1500</v>
      </c>
      <c r="J49" s="548">
        <f t="shared" si="10"/>
        <v>1500</v>
      </c>
      <c r="K49" s="548">
        <f t="shared" si="10"/>
        <v>0</v>
      </c>
      <c r="L49" s="548">
        <f t="shared" si="10"/>
        <v>0</v>
      </c>
      <c r="M49" s="548">
        <f t="shared" si="10"/>
        <v>0</v>
      </c>
      <c r="N49" s="548">
        <f t="shared" si="10"/>
        <v>0</v>
      </c>
      <c r="O49" s="548">
        <f t="shared" si="10"/>
        <v>0</v>
      </c>
      <c r="P49" s="548">
        <f t="shared" si="10"/>
        <v>0</v>
      </c>
      <c r="Q49" s="548">
        <f t="shared" si="10"/>
        <v>0</v>
      </c>
      <c r="R49" s="548">
        <f t="shared" si="10"/>
        <v>0</v>
      </c>
      <c r="S49" s="418">
        <f t="shared" si="4"/>
        <v>0</v>
      </c>
      <c r="T49" s="419">
        <f t="shared" si="5"/>
        <v>100</v>
      </c>
      <c r="U49" s="420">
        <f t="shared" si="2"/>
        <v>0</v>
      </c>
      <c r="V49" s="537">
        <f t="shared" si="3"/>
        <v>0</v>
      </c>
    </row>
    <row r="50" spans="1:22" s="421" customFormat="1" ht="24" customHeight="1">
      <c r="A50" s="507" t="s">
        <v>111</v>
      </c>
      <c r="B50" s="509" t="s">
        <v>468</v>
      </c>
      <c r="C50" s="543">
        <f>D50+E50</f>
        <v>1500</v>
      </c>
      <c r="D50" s="543"/>
      <c r="E50" s="543">
        <v>1500</v>
      </c>
      <c r="F50" s="543"/>
      <c r="G50" s="543"/>
      <c r="H50" s="543">
        <f>I50+R50</f>
        <v>1500</v>
      </c>
      <c r="I50" s="543">
        <f>SUM(J50:Q50)</f>
        <v>1500</v>
      </c>
      <c r="J50" s="543">
        <v>1500</v>
      </c>
      <c r="K50" s="543"/>
      <c r="L50" s="544"/>
      <c r="M50" s="544"/>
      <c r="N50" s="544"/>
      <c r="O50" s="545"/>
      <c r="P50" s="545"/>
      <c r="Q50" s="545"/>
      <c r="R50" s="545"/>
      <c r="S50" s="502">
        <f t="shared" si="4"/>
        <v>0</v>
      </c>
      <c r="T50" s="503">
        <f t="shared" si="5"/>
        <v>100</v>
      </c>
      <c r="U50" s="504">
        <f t="shared" si="2"/>
        <v>0</v>
      </c>
      <c r="V50" s="537">
        <f t="shared" si="3"/>
        <v>0</v>
      </c>
    </row>
    <row r="51" spans="1:22" s="421" customFormat="1" ht="24" customHeight="1">
      <c r="A51" s="416">
        <v>5</v>
      </c>
      <c r="B51" s="417" t="s">
        <v>469</v>
      </c>
      <c r="C51" s="546">
        <f>SUM(C52:C58)</f>
        <v>563488242</v>
      </c>
      <c r="D51" s="546">
        <f aca="true" t="shared" si="11" ref="D51:R51">SUM(D52:D58)</f>
        <v>488927313</v>
      </c>
      <c r="E51" s="546">
        <f t="shared" si="11"/>
        <v>74560929</v>
      </c>
      <c r="F51" s="546">
        <f t="shared" si="11"/>
        <v>33313802</v>
      </c>
      <c r="G51" s="546">
        <f t="shared" si="11"/>
        <v>0</v>
      </c>
      <c r="H51" s="546">
        <f t="shared" si="11"/>
        <v>530174440</v>
      </c>
      <c r="I51" s="546">
        <f t="shared" si="11"/>
        <v>213183718</v>
      </c>
      <c r="J51" s="546">
        <f t="shared" si="11"/>
        <v>30964191</v>
      </c>
      <c r="K51" s="546">
        <f t="shared" si="11"/>
        <v>591169</v>
      </c>
      <c r="L51" s="546">
        <f t="shared" si="11"/>
        <v>0</v>
      </c>
      <c r="M51" s="546">
        <f t="shared" si="11"/>
        <v>181616358</v>
      </c>
      <c r="N51" s="546">
        <f t="shared" si="11"/>
        <v>0</v>
      </c>
      <c r="O51" s="546">
        <f t="shared" si="11"/>
        <v>0</v>
      </c>
      <c r="P51" s="546">
        <f t="shared" si="11"/>
        <v>0</v>
      </c>
      <c r="Q51" s="546">
        <f t="shared" si="11"/>
        <v>12000</v>
      </c>
      <c r="R51" s="546">
        <f t="shared" si="11"/>
        <v>316990722</v>
      </c>
      <c r="S51" s="418">
        <f t="shared" si="4"/>
        <v>498619080</v>
      </c>
      <c r="T51" s="419">
        <f t="shared" si="5"/>
        <v>14.801955935490346</v>
      </c>
      <c r="U51" s="420">
        <f t="shared" si="2"/>
        <v>0</v>
      </c>
      <c r="V51" s="537">
        <f t="shared" si="3"/>
        <v>0</v>
      </c>
    </row>
    <row r="52" spans="1:22" s="406" customFormat="1" ht="24" customHeight="1">
      <c r="A52" s="512" t="s">
        <v>112</v>
      </c>
      <c r="B52" s="513" t="s">
        <v>470</v>
      </c>
      <c r="C52" s="563">
        <v>43976830</v>
      </c>
      <c r="D52" s="564">
        <v>1308403</v>
      </c>
      <c r="E52" s="563">
        <v>42668427</v>
      </c>
      <c r="F52" s="563">
        <v>31798721</v>
      </c>
      <c r="G52" s="563">
        <v>0</v>
      </c>
      <c r="H52" s="563">
        <v>12178109</v>
      </c>
      <c r="I52" s="563">
        <v>10943826</v>
      </c>
      <c r="J52" s="563">
        <v>6641818</v>
      </c>
      <c r="K52" s="563">
        <v>0</v>
      </c>
      <c r="L52" s="563">
        <v>0</v>
      </c>
      <c r="M52" s="565">
        <v>4302008</v>
      </c>
      <c r="N52" s="563">
        <v>0</v>
      </c>
      <c r="O52" s="563">
        <v>0</v>
      </c>
      <c r="P52" s="563">
        <v>0</v>
      </c>
      <c r="Q52" s="566">
        <v>0</v>
      </c>
      <c r="R52" s="566">
        <v>1234283</v>
      </c>
      <c r="S52" s="502">
        <f t="shared" si="4"/>
        <v>5536291</v>
      </c>
      <c r="T52" s="503">
        <f t="shared" si="5"/>
        <v>60.69009138120435</v>
      </c>
      <c r="U52" s="504">
        <f t="shared" si="2"/>
        <v>0</v>
      </c>
      <c r="V52" s="537">
        <f t="shared" si="3"/>
        <v>0</v>
      </c>
    </row>
    <row r="53" spans="1:22" s="406" customFormat="1" ht="24" customHeight="1">
      <c r="A53" s="512" t="s">
        <v>113</v>
      </c>
      <c r="B53" s="513" t="s">
        <v>471</v>
      </c>
      <c r="C53" s="563">
        <v>289497161</v>
      </c>
      <c r="D53" s="564">
        <v>284483551</v>
      </c>
      <c r="E53" s="563">
        <v>5013610</v>
      </c>
      <c r="F53" s="563">
        <v>0</v>
      </c>
      <c r="G53" s="563">
        <v>0</v>
      </c>
      <c r="H53" s="563">
        <v>289497161</v>
      </c>
      <c r="I53" s="563">
        <v>55585997</v>
      </c>
      <c r="J53" s="563">
        <v>17702952</v>
      </c>
      <c r="K53" s="563">
        <v>0</v>
      </c>
      <c r="L53" s="563">
        <v>0</v>
      </c>
      <c r="M53" s="565">
        <v>37871045</v>
      </c>
      <c r="N53" s="563">
        <v>0</v>
      </c>
      <c r="O53" s="563">
        <v>0</v>
      </c>
      <c r="P53" s="563">
        <v>0</v>
      </c>
      <c r="Q53" s="566">
        <v>12000</v>
      </c>
      <c r="R53" s="566">
        <v>233911164</v>
      </c>
      <c r="S53" s="502">
        <f t="shared" si="4"/>
        <v>271794209</v>
      </c>
      <c r="T53" s="503">
        <f t="shared" si="5"/>
        <v>31.8478626910299</v>
      </c>
      <c r="U53" s="504">
        <f t="shared" si="2"/>
        <v>0</v>
      </c>
      <c r="V53" s="537">
        <f t="shared" si="3"/>
        <v>0</v>
      </c>
    </row>
    <row r="54" spans="1:22" s="406" customFormat="1" ht="24" customHeight="1">
      <c r="A54" s="512" t="s">
        <v>114</v>
      </c>
      <c r="B54" s="513" t="s">
        <v>544</v>
      </c>
      <c r="C54" s="563">
        <v>49758436</v>
      </c>
      <c r="D54" s="564">
        <v>48387681</v>
      </c>
      <c r="E54" s="563">
        <v>1370755</v>
      </c>
      <c r="F54" s="563">
        <v>1195788</v>
      </c>
      <c r="G54" s="563">
        <v>0</v>
      </c>
      <c r="H54" s="563">
        <v>48562648</v>
      </c>
      <c r="I54" s="563">
        <v>24044859</v>
      </c>
      <c r="J54" s="563">
        <v>1769041</v>
      </c>
      <c r="K54" s="563">
        <v>60341</v>
      </c>
      <c r="L54" s="563">
        <v>0</v>
      </c>
      <c r="M54" s="565">
        <v>22215477</v>
      </c>
      <c r="N54" s="563">
        <v>0</v>
      </c>
      <c r="O54" s="563">
        <v>0</v>
      </c>
      <c r="P54" s="563">
        <v>0</v>
      </c>
      <c r="Q54" s="566">
        <v>0</v>
      </c>
      <c r="R54" s="566">
        <v>24517789</v>
      </c>
      <c r="S54" s="502">
        <f t="shared" si="4"/>
        <v>46733266</v>
      </c>
      <c r="T54" s="503">
        <f t="shared" si="5"/>
        <v>7.60820431510952</v>
      </c>
      <c r="U54" s="504">
        <f t="shared" si="2"/>
        <v>0</v>
      </c>
      <c r="V54" s="537">
        <f t="shared" si="3"/>
        <v>0</v>
      </c>
    </row>
    <row r="55" spans="1:22" s="406" customFormat="1" ht="24" customHeight="1">
      <c r="A55" s="512" t="s">
        <v>473</v>
      </c>
      <c r="B55" s="513" t="s">
        <v>474</v>
      </c>
      <c r="C55" s="563">
        <v>16433469</v>
      </c>
      <c r="D55" s="564">
        <v>14039043</v>
      </c>
      <c r="E55" s="563">
        <v>2394426</v>
      </c>
      <c r="F55" s="563">
        <v>287827</v>
      </c>
      <c r="G55" s="563">
        <v>0</v>
      </c>
      <c r="H55" s="563">
        <v>16145642</v>
      </c>
      <c r="I55" s="563">
        <v>5553096</v>
      </c>
      <c r="J55" s="563">
        <v>142108</v>
      </c>
      <c r="K55" s="563">
        <v>26480</v>
      </c>
      <c r="L55" s="563">
        <v>0</v>
      </c>
      <c r="M55" s="565">
        <v>5384508</v>
      </c>
      <c r="N55" s="563">
        <v>0</v>
      </c>
      <c r="O55" s="563">
        <v>0</v>
      </c>
      <c r="P55" s="563">
        <v>0</v>
      </c>
      <c r="Q55" s="566">
        <v>0</v>
      </c>
      <c r="R55" s="566">
        <v>10592546</v>
      </c>
      <c r="S55" s="502">
        <f t="shared" si="4"/>
        <v>15977054</v>
      </c>
      <c r="T55" s="503">
        <f t="shared" si="5"/>
        <v>3.035928066073412</v>
      </c>
      <c r="U55" s="504">
        <f t="shared" si="2"/>
        <v>0</v>
      </c>
      <c r="V55" s="537">
        <f t="shared" si="3"/>
        <v>0</v>
      </c>
    </row>
    <row r="56" spans="1:22" s="406" customFormat="1" ht="24" customHeight="1">
      <c r="A56" s="512" t="s">
        <v>475</v>
      </c>
      <c r="B56" s="513" t="s">
        <v>476</v>
      </c>
      <c r="C56" s="563">
        <v>59221369</v>
      </c>
      <c r="D56" s="564">
        <v>49789646</v>
      </c>
      <c r="E56" s="563">
        <v>9431723</v>
      </c>
      <c r="F56" s="563">
        <v>500</v>
      </c>
      <c r="G56" s="563">
        <v>0</v>
      </c>
      <c r="H56" s="563">
        <v>59220869</v>
      </c>
      <c r="I56" s="563">
        <v>38589984</v>
      </c>
      <c r="J56" s="563">
        <v>30390</v>
      </c>
      <c r="K56" s="563">
        <v>0</v>
      </c>
      <c r="L56" s="563">
        <v>0</v>
      </c>
      <c r="M56" s="565">
        <v>38559594</v>
      </c>
      <c r="N56" s="563">
        <v>0</v>
      </c>
      <c r="O56" s="563">
        <v>0</v>
      </c>
      <c r="P56" s="563">
        <v>0</v>
      </c>
      <c r="Q56" s="566">
        <v>0</v>
      </c>
      <c r="R56" s="566">
        <v>20630885</v>
      </c>
      <c r="S56" s="502">
        <f t="shared" si="4"/>
        <v>59190479</v>
      </c>
      <c r="T56" s="503">
        <f t="shared" si="5"/>
        <v>0.07875100440570278</v>
      </c>
      <c r="U56" s="504">
        <f t="shared" si="2"/>
        <v>0</v>
      </c>
      <c r="V56" s="537">
        <f t="shared" si="3"/>
        <v>0</v>
      </c>
    </row>
    <row r="57" spans="1:22" s="406" customFormat="1" ht="24" customHeight="1">
      <c r="A57" s="512" t="s">
        <v>477</v>
      </c>
      <c r="B57" s="513" t="s">
        <v>478</v>
      </c>
      <c r="C57" s="563">
        <v>54510602</v>
      </c>
      <c r="D57" s="564">
        <v>45323828</v>
      </c>
      <c r="E57" s="563">
        <v>9186774</v>
      </c>
      <c r="F57" s="563">
        <v>6915</v>
      </c>
      <c r="G57" s="563">
        <v>0</v>
      </c>
      <c r="H57" s="563">
        <v>54503687</v>
      </c>
      <c r="I57" s="563">
        <v>39800058</v>
      </c>
      <c r="J57" s="563">
        <v>3053210</v>
      </c>
      <c r="K57" s="563">
        <v>504348</v>
      </c>
      <c r="L57" s="563">
        <v>0</v>
      </c>
      <c r="M57" s="565">
        <v>36242500</v>
      </c>
      <c r="N57" s="563">
        <v>0</v>
      </c>
      <c r="O57" s="563">
        <v>0</v>
      </c>
      <c r="P57" s="563">
        <v>0</v>
      </c>
      <c r="Q57" s="566">
        <v>0</v>
      </c>
      <c r="R57" s="566">
        <v>14703629</v>
      </c>
      <c r="S57" s="502">
        <f t="shared" si="4"/>
        <v>50946129</v>
      </c>
      <c r="T57" s="503">
        <f t="shared" si="5"/>
        <v>8.938574913634548</v>
      </c>
      <c r="U57" s="504">
        <f t="shared" si="2"/>
        <v>0</v>
      </c>
      <c r="V57" s="537">
        <f t="shared" si="3"/>
        <v>0</v>
      </c>
    </row>
    <row r="58" spans="1:22" s="406" customFormat="1" ht="24" customHeight="1">
      <c r="A58" s="512" t="s">
        <v>479</v>
      </c>
      <c r="B58" s="513" t="s">
        <v>480</v>
      </c>
      <c r="C58" s="563">
        <v>50090375</v>
      </c>
      <c r="D58" s="564">
        <v>45595161</v>
      </c>
      <c r="E58" s="563">
        <v>4495214</v>
      </c>
      <c r="F58" s="563">
        <v>24051</v>
      </c>
      <c r="G58" s="563">
        <v>0</v>
      </c>
      <c r="H58" s="563">
        <v>50066324</v>
      </c>
      <c r="I58" s="563">
        <v>38665898</v>
      </c>
      <c r="J58" s="563">
        <v>1624672</v>
      </c>
      <c r="K58" s="563">
        <v>0</v>
      </c>
      <c r="L58" s="563">
        <v>0</v>
      </c>
      <c r="M58" s="565">
        <v>37041226</v>
      </c>
      <c r="N58" s="563">
        <v>0</v>
      </c>
      <c r="O58" s="563">
        <v>0</v>
      </c>
      <c r="P58" s="563">
        <v>0</v>
      </c>
      <c r="Q58" s="566">
        <v>0</v>
      </c>
      <c r="R58" s="566">
        <v>11400426</v>
      </c>
      <c r="S58" s="502">
        <f t="shared" si="4"/>
        <v>48441652</v>
      </c>
      <c r="T58" s="503">
        <f t="shared" si="5"/>
        <v>4.201821460347307</v>
      </c>
      <c r="U58" s="504">
        <f t="shared" si="2"/>
        <v>0</v>
      </c>
      <c r="V58" s="537">
        <f t="shared" si="3"/>
        <v>0</v>
      </c>
    </row>
    <row r="59" spans="1:22" s="421" customFormat="1" ht="24" customHeight="1">
      <c r="A59" s="416">
        <v>6</v>
      </c>
      <c r="B59" s="417" t="s">
        <v>481</v>
      </c>
      <c r="C59" s="548">
        <f>SUM(C60:C64)</f>
        <v>353908447</v>
      </c>
      <c r="D59" s="548">
        <f aca="true" t="shared" si="12" ref="D59:R59">SUM(D60:D64)</f>
        <v>121652883</v>
      </c>
      <c r="E59" s="548">
        <f t="shared" si="12"/>
        <v>232255564</v>
      </c>
      <c r="F59" s="548">
        <f t="shared" si="12"/>
        <v>58074392</v>
      </c>
      <c r="G59" s="548">
        <f t="shared" si="12"/>
        <v>0</v>
      </c>
      <c r="H59" s="548">
        <f t="shared" si="12"/>
        <v>295834055</v>
      </c>
      <c r="I59" s="548">
        <f t="shared" si="12"/>
        <v>117651828</v>
      </c>
      <c r="J59" s="548">
        <f t="shared" si="12"/>
        <v>27095445</v>
      </c>
      <c r="K59" s="548">
        <f t="shared" si="12"/>
        <v>3247925</v>
      </c>
      <c r="L59" s="548">
        <f t="shared" si="12"/>
        <v>0</v>
      </c>
      <c r="M59" s="548">
        <f t="shared" si="12"/>
        <v>87095007</v>
      </c>
      <c r="N59" s="548">
        <f t="shared" si="12"/>
        <v>131951</v>
      </c>
      <c r="O59" s="548">
        <f t="shared" si="12"/>
        <v>0</v>
      </c>
      <c r="P59" s="548">
        <f t="shared" si="12"/>
        <v>0</v>
      </c>
      <c r="Q59" s="548">
        <f t="shared" si="12"/>
        <v>81500</v>
      </c>
      <c r="R59" s="548">
        <f t="shared" si="12"/>
        <v>178182227</v>
      </c>
      <c r="S59" s="418">
        <f t="shared" si="4"/>
        <v>265490685</v>
      </c>
      <c r="T59" s="419">
        <f t="shared" si="5"/>
        <v>25.790818991779712</v>
      </c>
      <c r="U59" s="420">
        <f t="shared" si="2"/>
        <v>0</v>
      </c>
      <c r="V59" s="537">
        <f t="shared" si="3"/>
        <v>0</v>
      </c>
    </row>
    <row r="60" spans="1:22" s="406" customFormat="1" ht="24" customHeight="1">
      <c r="A60" s="507">
        <v>6.1</v>
      </c>
      <c r="B60" s="440" t="s">
        <v>596</v>
      </c>
      <c r="C60" s="547">
        <v>73376350</v>
      </c>
      <c r="D60" s="547">
        <v>23493512</v>
      </c>
      <c r="E60" s="547">
        <v>49882838</v>
      </c>
      <c r="F60" s="547">
        <v>19285908</v>
      </c>
      <c r="G60" s="547"/>
      <c r="H60" s="547">
        <v>54090442</v>
      </c>
      <c r="I60" s="547">
        <v>45363835</v>
      </c>
      <c r="J60" s="547">
        <v>25421474</v>
      </c>
      <c r="K60" s="547">
        <v>2269426</v>
      </c>
      <c r="L60" s="547"/>
      <c r="M60" s="547">
        <v>17672935</v>
      </c>
      <c r="N60" s="547"/>
      <c r="O60" s="547"/>
      <c r="P60" s="547"/>
      <c r="Q60" s="547"/>
      <c r="R60" s="547">
        <v>8726607</v>
      </c>
      <c r="S60" s="502">
        <f t="shared" si="4"/>
        <v>26399542</v>
      </c>
      <c r="T60" s="503">
        <f t="shared" si="5"/>
        <v>61.041796841029864</v>
      </c>
      <c r="U60" s="504">
        <f t="shared" si="2"/>
        <v>0</v>
      </c>
      <c r="V60" s="537">
        <f t="shared" si="3"/>
        <v>0</v>
      </c>
    </row>
    <row r="61" spans="1:22" s="406" customFormat="1" ht="24" customHeight="1">
      <c r="A61" s="507">
        <v>6.2</v>
      </c>
      <c r="B61" s="440" t="s">
        <v>597</v>
      </c>
      <c r="C61" s="547">
        <v>44921576</v>
      </c>
      <c r="D61" s="547">
        <v>981477</v>
      </c>
      <c r="E61" s="547">
        <v>43940099</v>
      </c>
      <c r="F61" s="547">
        <v>36040508</v>
      </c>
      <c r="G61" s="547"/>
      <c r="H61" s="547">
        <v>8881068</v>
      </c>
      <c r="I61" s="547">
        <v>8016053</v>
      </c>
      <c r="J61" s="547">
        <v>277446</v>
      </c>
      <c r="K61" s="547">
        <v>23685</v>
      </c>
      <c r="L61" s="547"/>
      <c r="M61" s="547">
        <v>7714622</v>
      </c>
      <c r="N61" s="547"/>
      <c r="O61" s="547"/>
      <c r="P61" s="547"/>
      <c r="Q61" s="547">
        <v>300</v>
      </c>
      <c r="R61" s="547">
        <v>865015</v>
      </c>
      <c r="S61" s="502">
        <f t="shared" si="4"/>
        <v>8579937</v>
      </c>
      <c r="T61" s="503">
        <f t="shared" si="5"/>
        <v>3.7565994137014815</v>
      </c>
      <c r="U61" s="504">
        <f t="shared" si="2"/>
        <v>0</v>
      </c>
      <c r="V61" s="537">
        <f t="shared" si="3"/>
        <v>0</v>
      </c>
    </row>
    <row r="62" spans="1:22" s="406" customFormat="1" ht="24" customHeight="1">
      <c r="A62" s="507">
        <v>6.3</v>
      </c>
      <c r="B62" s="440" t="s">
        <v>482</v>
      </c>
      <c r="C62" s="547">
        <v>114897189</v>
      </c>
      <c r="D62" s="547">
        <v>77199785</v>
      </c>
      <c r="E62" s="547">
        <v>37697404</v>
      </c>
      <c r="F62" s="547">
        <v>1113156</v>
      </c>
      <c r="G62" s="547"/>
      <c r="H62" s="547">
        <v>113784033</v>
      </c>
      <c r="I62" s="547">
        <v>23843287</v>
      </c>
      <c r="J62" s="547">
        <v>221888</v>
      </c>
      <c r="K62" s="547">
        <v>699855</v>
      </c>
      <c r="L62" s="547"/>
      <c r="M62" s="547">
        <v>22708693</v>
      </c>
      <c r="N62" s="547">
        <v>131951</v>
      </c>
      <c r="O62" s="547"/>
      <c r="P62" s="547"/>
      <c r="Q62" s="547">
        <v>80900</v>
      </c>
      <c r="R62" s="547">
        <v>89940746</v>
      </c>
      <c r="S62" s="502">
        <f t="shared" si="4"/>
        <v>112862290</v>
      </c>
      <c r="T62" s="503">
        <f t="shared" si="5"/>
        <v>3.8658386320644467</v>
      </c>
      <c r="U62" s="504">
        <f t="shared" si="2"/>
        <v>0</v>
      </c>
      <c r="V62" s="537">
        <f t="shared" si="3"/>
        <v>0</v>
      </c>
    </row>
    <row r="63" spans="1:22" s="406" customFormat="1" ht="24" customHeight="1">
      <c r="A63" s="507">
        <v>6.4</v>
      </c>
      <c r="B63" s="441" t="s">
        <v>598</v>
      </c>
      <c r="C63" s="547">
        <v>110562966</v>
      </c>
      <c r="D63" s="547">
        <v>17350970</v>
      </c>
      <c r="E63" s="547">
        <v>93211996</v>
      </c>
      <c r="F63" s="547">
        <v>1633770</v>
      </c>
      <c r="G63" s="547"/>
      <c r="H63" s="547">
        <v>108929196</v>
      </c>
      <c r="I63" s="547">
        <v>31741853</v>
      </c>
      <c r="J63" s="547">
        <v>1090343</v>
      </c>
      <c r="K63" s="547">
        <v>245958</v>
      </c>
      <c r="L63" s="547"/>
      <c r="M63" s="547">
        <v>30405552</v>
      </c>
      <c r="N63" s="547"/>
      <c r="O63" s="547"/>
      <c r="P63" s="547"/>
      <c r="Q63" s="547"/>
      <c r="R63" s="547">
        <v>77187343</v>
      </c>
      <c r="S63" s="502">
        <f t="shared" si="4"/>
        <v>107592895</v>
      </c>
      <c r="T63" s="503">
        <f t="shared" si="5"/>
        <v>4.209902301544903</v>
      </c>
      <c r="U63" s="504">
        <f t="shared" si="2"/>
        <v>0</v>
      </c>
      <c r="V63" s="537">
        <f t="shared" si="3"/>
        <v>0</v>
      </c>
    </row>
    <row r="64" spans="1:22" s="406" customFormat="1" ht="24" customHeight="1">
      <c r="A64" s="507">
        <v>6.5</v>
      </c>
      <c r="B64" s="441" t="s">
        <v>599</v>
      </c>
      <c r="C64" s="547">
        <v>10150366</v>
      </c>
      <c r="D64" s="547">
        <v>2627139</v>
      </c>
      <c r="E64" s="547">
        <v>7523227</v>
      </c>
      <c r="F64" s="547">
        <v>1050</v>
      </c>
      <c r="G64" s="547"/>
      <c r="H64" s="547">
        <v>10149316</v>
      </c>
      <c r="I64" s="547">
        <v>8686800</v>
      </c>
      <c r="J64" s="547">
        <v>84294</v>
      </c>
      <c r="K64" s="547">
        <v>9001</v>
      </c>
      <c r="L64" s="547"/>
      <c r="M64" s="547">
        <v>8593205</v>
      </c>
      <c r="N64" s="547"/>
      <c r="O64" s="547"/>
      <c r="P64" s="547"/>
      <c r="Q64" s="547">
        <v>300</v>
      </c>
      <c r="R64" s="547">
        <v>1462516</v>
      </c>
      <c r="S64" s="502">
        <f t="shared" si="4"/>
        <v>10056021</v>
      </c>
      <c r="T64" s="503">
        <f t="shared" si="5"/>
        <v>1.0739858175622783</v>
      </c>
      <c r="U64" s="504">
        <f t="shared" si="2"/>
        <v>0</v>
      </c>
      <c r="V64" s="537">
        <f t="shared" si="3"/>
        <v>0</v>
      </c>
    </row>
    <row r="65" spans="1:22" s="421" customFormat="1" ht="24" customHeight="1">
      <c r="A65" s="416">
        <v>7</v>
      </c>
      <c r="B65" s="542" t="s">
        <v>527</v>
      </c>
      <c r="C65" s="548">
        <f>SUM(C66:C73)</f>
        <v>816343929</v>
      </c>
      <c r="D65" s="548">
        <f aca="true" t="shared" si="13" ref="D65:R65">SUM(D66:D73)</f>
        <v>324285082</v>
      </c>
      <c r="E65" s="548">
        <f t="shared" si="13"/>
        <v>492058847</v>
      </c>
      <c r="F65" s="548">
        <f t="shared" si="13"/>
        <v>4582560</v>
      </c>
      <c r="G65" s="548">
        <f t="shared" si="13"/>
        <v>9109528</v>
      </c>
      <c r="H65" s="548">
        <f t="shared" si="13"/>
        <v>811761369</v>
      </c>
      <c r="I65" s="548">
        <f t="shared" si="13"/>
        <v>660691062</v>
      </c>
      <c r="J65" s="548">
        <f t="shared" si="13"/>
        <v>17890944</v>
      </c>
      <c r="K65" s="548">
        <f t="shared" si="13"/>
        <v>8119706</v>
      </c>
      <c r="L65" s="548">
        <f t="shared" si="13"/>
        <v>0</v>
      </c>
      <c r="M65" s="548">
        <f t="shared" si="13"/>
        <v>634680412</v>
      </c>
      <c r="N65" s="548">
        <f t="shared" si="13"/>
        <v>0</v>
      </c>
      <c r="O65" s="548">
        <f t="shared" si="13"/>
        <v>0</v>
      </c>
      <c r="P65" s="548">
        <f t="shared" si="13"/>
        <v>0</v>
      </c>
      <c r="Q65" s="548">
        <f t="shared" si="13"/>
        <v>0</v>
      </c>
      <c r="R65" s="548">
        <f t="shared" si="13"/>
        <v>151070307</v>
      </c>
      <c r="S65" s="418">
        <f t="shared" si="4"/>
        <v>785750719</v>
      </c>
      <c r="T65" s="419">
        <f t="shared" si="5"/>
        <v>3.936885406208204</v>
      </c>
      <c r="U65" s="420">
        <f t="shared" si="2"/>
        <v>0</v>
      </c>
      <c r="V65" s="537">
        <f t="shared" si="3"/>
        <v>0</v>
      </c>
    </row>
    <row r="66" spans="1:22" s="406" customFormat="1" ht="24" customHeight="1">
      <c r="A66" s="512" t="s">
        <v>586</v>
      </c>
      <c r="B66" s="514" t="s">
        <v>484</v>
      </c>
      <c r="C66" s="549">
        <v>210639901</v>
      </c>
      <c r="D66" s="549">
        <v>54815368</v>
      </c>
      <c r="E66" s="549">
        <v>155824533</v>
      </c>
      <c r="F66" s="549">
        <v>0</v>
      </c>
      <c r="G66" s="549"/>
      <c r="H66" s="549">
        <v>210639901</v>
      </c>
      <c r="I66" s="549">
        <v>199942360</v>
      </c>
      <c r="J66" s="549">
        <v>10349416</v>
      </c>
      <c r="K66" s="549">
        <v>0</v>
      </c>
      <c r="L66" s="549"/>
      <c r="M66" s="549">
        <v>189592944</v>
      </c>
      <c r="N66" s="549"/>
      <c r="O66" s="549"/>
      <c r="P66" s="549"/>
      <c r="Q66" s="550"/>
      <c r="R66" s="551">
        <v>10697541</v>
      </c>
      <c r="S66" s="502">
        <f t="shared" si="4"/>
        <v>200290485</v>
      </c>
      <c r="T66" s="503">
        <f t="shared" si="5"/>
        <v>5.17619978077682</v>
      </c>
      <c r="U66" s="504">
        <f t="shared" si="2"/>
        <v>0</v>
      </c>
      <c r="V66" s="537">
        <f t="shared" si="3"/>
        <v>0</v>
      </c>
    </row>
    <row r="67" spans="1:22" s="406" customFormat="1" ht="24" customHeight="1">
      <c r="A67" s="512" t="s">
        <v>587</v>
      </c>
      <c r="B67" s="514" t="s">
        <v>485</v>
      </c>
      <c r="C67" s="549">
        <v>71971345</v>
      </c>
      <c r="D67" s="567">
        <v>65966250</v>
      </c>
      <c r="E67" s="567">
        <v>6005095</v>
      </c>
      <c r="F67" s="567">
        <v>4581960</v>
      </c>
      <c r="G67" s="567">
        <v>0</v>
      </c>
      <c r="H67" s="549">
        <v>67389385</v>
      </c>
      <c r="I67" s="549">
        <v>36365015</v>
      </c>
      <c r="J67" s="567">
        <v>367355</v>
      </c>
      <c r="K67" s="567">
        <v>2203490</v>
      </c>
      <c r="L67" s="567">
        <v>0</v>
      </c>
      <c r="M67" s="567">
        <v>33794170</v>
      </c>
      <c r="N67" s="567">
        <v>0</v>
      </c>
      <c r="O67" s="567">
        <v>0</v>
      </c>
      <c r="P67" s="567">
        <v>0</v>
      </c>
      <c r="Q67" s="568">
        <v>0</v>
      </c>
      <c r="R67" s="567">
        <v>31024370</v>
      </c>
      <c r="S67" s="502">
        <f t="shared" si="4"/>
        <v>64818540</v>
      </c>
      <c r="T67" s="503">
        <f t="shared" si="5"/>
        <v>7.069555725468558</v>
      </c>
      <c r="U67" s="504">
        <f t="shared" si="2"/>
        <v>0</v>
      </c>
      <c r="V67" s="537">
        <f t="shared" si="3"/>
        <v>0</v>
      </c>
    </row>
    <row r="68" spans="1:22" s="406" customFormat="1" ht="24" customHeight="1">
      <c r="A68" s="512" t="s">
        <v>588</v>
      </c>
      <c r="B68" s="514" t="s">
        <v>545</v>
      </c>
      <c r="C68" s="549">
        <v>64060594</v>
      </c>
      <c r="D68" s="549">
        <v>18253984</v>
      </c>
      <c r="E68" s="549">
        <v>45806610</v>
      </c>
      <c r="F68" s="549">
        <v>200</v>
      </c>
      <c r="G68" s="549"/>
      <c r="H68" s="549">
        <v>64060394</v>
      </c>
      <c r="I68" s="549">
        <v>50095199</v>
      </c>
      <c r="J68" s="549">
        <v>166939</v>
      </c>
      <c r="K68" s="549">
        <v>213200</v>
      </c>
      <c r="L68" s="549"/>
      <c r="M68" s="549">
        <v>49715060</v>
      </c>
      <c r="N68" s="549"/>
      <c r="O68" s="549"/>
      <c r="P68" s="549"/>
      <c r="Q68" s="550">
        <v>0</v>
      </c>
      <c r="R68" s="551">
        <v>13965195</v>
      </c>
      <c r="S68" s="502">
        <f t="shared" si="4"/>
        <v>63680255</v>
      </c>
      <c r="T68" s="503">
        <f t="shared" si="5"/>
        <v>0.7588331967700138</v>
      </c>
      <c r="U68" s="504">
        <f t="shared" si="2"/>
        <v>0</v>
      </c>
      <c r="V68" s="537">
        <f t="shared" si="3"/>
        <v>0</v>
      </c>
    </row>
    <row r="69" spans="1:22" s="406" customFormat="1" ht="24" customHeight="1">
      <c r="A69" s="512" t="s">
        <v>589</v>
      </c>
      <c r="B69" s="514" t="s">
        <v>487</v>
      </c>
      <c r="C69" s="549">
        <v>39688938</v>
      </c>
      <c r="D69" s="549">
        <v>28479040</v>
      </c>
      <c r="E69" s="549">
        <v>11209898</v>
      </c>
      <c r="F69" s="549">
        <v>400</v>
      </c>
      <c r="G69" s="549"/>
      <c r="H69" s="549">
        <v>39688538</v>
      </c>
      <c r="I69" s="549">
        <v>12971399</v>
      </c>
      <c r="J69" s="549">
        <v>268896</v>
      </c>
      <c r="K69" s="549">
        <v>2806444</v>
      </c>
      <c r="L69" s="549"/>
      <c r="M69" s="549">
        <v>9896059</v>
      </c>
      <c r="N69" s="549"/>
      <c r="O69" s="549"/>
      <c r="P69" s="549"/>
      <c r="Q69" s="550">
        <v>0</v>
      </c>
      <c r="R69" s="551">
        <v>26717139</v>
      </c>
      <c r="S69" s="502">
        <f t="shared" si="4"/>
        <v>36613198</v>
      </c>
      <c r="T69" s="503">
        <f t="shared" si="5"/>
        <v>23.708622331330645</v>
      </c>
      <c r="U69" s="504">
        <f t="shared" si="2"/>
        <v>0</v>
      </c>
      <c r="V69" s="537">
        <f t="shared" si="3"/>
        <v>0</v>
      </c>
    </row>
    <row r="70" spans="1:22" s="406" customFormat="1" ht="24" customHeight="1">
      <c r="A70" s="512" t="s">
        <v>590</v>
      </c>
      <c r="B70" s="514" t="s">
        <v>488</v>
      </c>
      <c r="C70" s="549">
        <v>76483380</v>
      </c>
      <c r="D70" s="549">
        <v>74660520</v>
      </c>
      <c r="E70" s="569">
        <v>1822860</v>
      </c>
      <c r="F70" s="549">
        <v>0</v>
      </c>
      <c r="G70" s="549"/>
      <c r="H70" s="549">
        <v>76483380</v>
      </c>
      <c r="I70" s="549">
        <v>58097068</v>
      </c>
      <c r="J70" s="549">
        <v>2171502</v>
      </c>
      <c r="K70" s="549">
        <v>2833572</v>
      </c>
      <c r="L70" s="549"/>
      <c r="M70" s="549">
        <v>53091994</v>
      </c>
      <c r="N70" s="549"/>
      <c r="O70" s="549"/>
      <c r="P70" s="549"/>
      <c r="Q70" s="552">
        <v>0</v>
      </c>
      <c r="R70" s="551">
        <v>18386312</v>
      </c>
      <c r="S70" s="502">
        <f t="shared" si="4"/>
        <v>71478306</v>
      </c>
      <c r="T70" s="503">
        <f t="shared" si="5"/>
        <v>8.61501995246989</v>
      </c>
      <c r="U70" s="504">
        <f t="shared" si="2"/>
        <v>0</v>
      </c>
      <c r="V70" s="537">
        <f t="shared" si="3"/>
        <v>0</v>
      </c>
    </row>
    <row r="71" spans="1:22" s="406" customFormat="1" ht="24" customHeight="1">
      <c r="A71" s="512" t="s">
        <v>591</v>
      </c>
      <c r="B71" s="514" t="s">
        <v>489</v>
      </c>
      <c r="C71" s="549">
        <v>61944265</v>
      </c>
      <c r="D71" s="549">
        <v>47765042</v>
      </c>
      <c r="E71" s="549">
        <v>14179223</v>
      </c>
      <c r="F71" s="549">
        <v>0</v>
      </c>
      <c r="G71" s="549">
        <v>9109528</v>
      </c>
      <c r="H71" s="549">
        <v>61944265</v>
      </c>
      <c r="I71" s="549">
        <v>45026737</v>
      </c>
      <c r="J71" s="549">
        <v>4129325</v>
      </c>
      <c r="K71" s="549">
        <v>63000</v>
      </c>
      <c r="L71" s="549"/>
      <c r="M71" s="549">
        <v>40834412</v>
      </c>
      <c r="N71" s="549"/>
      <c r="O71" s="549"/>
      <c r="P71" s="549"/>
      <c r="Q71" s="552">
        <v>0</v>
      </c>
      <c r="R71" s="551">
        <v>16917528</v>
      </c>
      <c r="S71" s="502">
        <f t="shared" si="4"/>
        <v>57751940</v>
      </c>
      <c r="T71" s="503">
        <f t="shared" si="5"/>
        <v>9.31074574646615</v>
      </c>
      <c r="U71" s="504">
        <f t="shared" si="2"/>
        <v>0</v>
      </c>
      <c r="V71" s="537">
        <f t="shared" si="3"/>
        <v>0</v>
      </c>
    </row>
    <row r="72" spans="1:22" s="406" customFormat="1" ht="24" customHeight="1">
      <c r="A72" s="512" t="s">
        <v>592</v>
      </c>
      <c r="B72" s="514" t="s">
        <v>569</v>
      </c>
      <c r="C72" s="549">
        <v>230706890</v>
      </c>
      <c r="D72" s="549">
        <v>8405551</v>
      </c>
      <c r="E72" s="549">
        <v>222301339</v>
      </c>
      <c r="F72" s="549">
        <v>0</v>
      </c>
      <c r="G72" s="549">
        <v>0</v>
      </c>
      <c r="H72" s="549">
        <v>230706890</v>
      </c>
      <c r="I72" s="549">
        <v>222866920</v>
      </c>
      <c r="J72" s="549">
        <v>373916</v>
      </c>
      <c r="K72" s="549">
        <v>0</v>
      </c>
      <c r="L72" s="549">
        <v>0</v>
      </c>
      <c r="M72" s="549">
        <v>222493004</v>
      </c>
      <c r="N72" s="549">
        <v>0</v>
      </c>
      <c r="O72" s="549">
        <v>0</v>
      </c>
      <c r="P72" s="549">
        <v>0</v>
      </c>
      <c r="Q72" s="552">
        <v>0</v>
      </c>
      <c r="R72" s="551">
        <v>7839970</v>
      </c>
      <c r="S72" s="502">
        <f t="shared" si="4"/>
        <v>230332974</v>
      </c>
      <c r="T72" s="503">
        <f t="shared" si="5"/>
        <v>0.16777545990225914</v>
      </c>
      <c r="U72" s="504">
        <f t="shared" si="2"/>
        <v>0</v>
      </c>
      <c r="V72" s="537">
        <f t="shared" si="3"/>
        <v>0</v>
      </c>
    </row>
    <row r="73" spans="1:22" s="406" customFormat="1" ht="24" customHeight="1">
      <c r="A73" s="512" t="s">
        <v>593</v>
      </c>
      <c r="B73" s="514" t="s">
        <v>570</v>
      </c>
      <c r="C73" s="549">
        <v>60848616</v>
      </c>
      <c r="D73" s="549">
        <v>25939327</v>
      </c>
      <c r="E73" s="549">
        <v>34909289</v>
      </c>
      <c r="F73" s="549">
        <v>0</v>
      </c>
      <c r="G73" s="549">
        <v>0</v>
      </c>
      <c r="H73" s="549">
        <v>60848616</v>
      </c>
      <c r="I73" s="549">
        <v>35326364</v>
      </c>
      <c r="J73" s="549">
        <v>63595</v>
      </c>
      <c r="K73" s="549">
        <v>0</v>
      </c>
      <c r="L73" s="549">
        <v>0</v>
      </c>
      <c r="M73" s="549">
        <v>35262769</v>
      </c>
      <c r="N73" s="549">
        <v>0</v>
      </c>
      <c r="O73" s="549">
        <v>0</v>
      </c>
      <c r="P73" s="549">
        <v>0</v>
      </c>
      <c r="Q73" s="552">
        <v>0</v>
      </c>
      <c r="R73" s="551">
        <v>25522252</v>
      </c>
      <c r="S73" s="502">
        <f t="shared" si="4"/>
        <v>60785021</v>
      </c>
      <c r="T73" s="503">
        <f t="shared" si="5"/>
        <v>0.18002135742019756</v>
      </c>
      <c r="U73" s="504">
        <f t="shared" si="2"/>
        <v>0</v>
      </c>
      <c r="V73" s="537">
        <f t="shared" si="3"/>
        <v>0</v>
      </c>
    </row>
    <row r="74" spans="1:22" s="421" customFormat="1" ht="24" customHeight="1">
      <c r="A74" s="416">
        <v>8</v>
      </c>
      <c r="B74" s="417" t="s">
        <v>490</v>
      </c>
      <c r="C74" s="548">
        <f>SUM(C75:C77)</f>
        <v>178123027</v>
      </c>
      <c r="D74" s="548">
        <f aca="true" t="shared" si="14" ref="D74:R74">SUM(D75:D77)</f>
        <v>40111419</v>
      </c>
      <c r="E74" s="548">
        <f t="shared" si="14"/>
        <v>138011608</v>
      </c>
      <c r="F74" s="548">
        <f t="shared" si="14"/>
        <v>3177745</v>
      </c>
      <c r="G74" s="548">
        <f t="shared" si="14"/>
        <v>0</v>
      </c>
      <c r="H74" s="548">
        <f t="shared" si="14"/>
        <v>174945282</v>
      </c>
      <c r="I74" s="548">
        <f t="shared" si="14"/>
        <v>160117274</v>
      </c>
      <c r="J74" s="548">
        <f t="shared" si="14"/>
        <v>4009583</v>
      </c>
      <c r="K74" s="548">
        <f t="shared" si="14"/>
        <v>139330</v>
      </c>
      <c r="L74" s="548">
        <f t="shared" si="14"/>
        <v>0</v>
      </c>
      <c r="M74" s="548">
        <f t="shared" si="14"/>
        <v>155968361</v>
      </c>
      <c r="N74" s="548">
        <f t="shared" si="14"/>
        <v>0</v>
      </c>
      <c r="O74" s="548">
        <f t="shared" si="14"/>
        <v>0</v>
      </c>
      <c r="P74" s="548">
        <f t="shared" si="14"/>
        <v>0</v>
      </c>
      <c r="Q74" s="548">
        <f t="shared" si="14"/>
        <v>0</v>
      </c>
      <c r="R74" s="548">
        <f t="shared" si="14"/>
        <v>14828008</v>
      </c>
      <c r="S74" s="418">
        <f t="shared" si="4"/>
        <v>170796369</v>
      </c>
      <c r="T74" s="419">
        <f t="shared" si="5"/>
        <v>2.591171393537464</v>
      </c>
      <c r="U74" s="420">
        <f t="shared" si="2"/>
        <v>0</v>
      </c>
      <c r="V74" s="537">
        <f t="shared" si="3"/>
        <v>0</v>
      </c>
    </row>
    <row r="75" spans="1:22" s="406" customFormat="1" ht="24" customHeight="1">
      <c r="A75" s="512" t="s">
        <v>491</v>
      </c>
      <c r="B75" s="509" t="s">
        <v>492</v>
      </c>
      <c r="C75" s="553">
        <v>70026596</v>
      </c>
      <c r="D75" s="553">
        <v>2877896</v>
      </c>
      <c r="E75" s="553">
        <v>67148700</v>
      </c>
      <c r="F75" s="553">
        <v>1600</v>
      </c>
      <c r="G75" s="553"/>
      <c r="H75" s="553">
        <v>70024996</v>
      </c>
      <c r="I75" s="553">
        <v>68451111</v>
      </c>
      <c r="J75" s="553">
        <v>623191</v>
      </c>
      <c r="K75" s="553">
        <v>129420</v>
      </c>
      <c r="L75" s="553"/>
      <c r="M75" s="553">
        <v>67698500</v>
      </c>
      <c r="N75" s="553"/>
      <c r="O75" s="553"/>
      <c r="P75" s="553"/>
      <c r="Q75" s="553"/>
      <c r="R75" s="553">
        <v>1573885</v>
      </c>
      <c r="S75" s="502">
        <f t="shared" si="4"/>
        <v>69272385</v>
      </c>
      <c r="T75" s="503">
        <f t="shared" si="5"/>
        <v>1.09948690241127</v>
      </c>
      <c r="U75" s="504">
        <f aca="true" t="shared" si="15" ref="U75:U110">C75-F75-H75</f>
        <v>0</v>
      </c>
      <c r="V75" s="537">
        <f t="shared" si="3"/>
        <v>0</v>
      </c>
    </row>
    <row r="76" spans="1:22" s="406" customFormat="1" ht="24" customHeight="1">
      <c r="A76" s="512" t="s">
        <v>493</v>
      </c>
      <c r="B76" s="509" t="s">
        <v>494</v>
      </c>
      <c r="C76" s="553">
        <v>45314753</v>
      </c>
      <c r="D76" s="553">
        <v>20591095</v>
      </c>
      <c r="E76" s="553">
        <v>24723658</v>
      </c>
      <c r="F76" s="553">
        <v>665753</v>
      </c>
      <c r="G76" s="553">
        <v>0</v>
      </c>
      <c r="H76" s="553">
        <v>44649000</v>
      </c>
      <c r="I76" s="553">
        <v>36855016</v>
      </c>
      <c r="J76" s="553">
        <v>2343019</v>
      </c>
      <c r="K76" s="553">
        <v>9710</v>
      </c>
      <c r="L76" s="553"/>
      <c r="M76" s="553">
        <v>34502287</v>
      </c>
      <c r="N76" s="553"/>
      <c r="O76" s="553"/>
      <c r="P76" s="553"/>
      <c r="Q76" s="553"/>
      <c r="R76" s="553">
        <v>7793984</v>
      </c>
      <c r="S76" s="502">
        <f t="shared" si="4"/>
        <v>42296271</v>
      </c>
      <c r="T76" s="503">
        <f t="shared" si="5"/>
        <v>6.383741632346599</v>
      </c>
      <c r="U76" s="504">
        <f t="shared" si="15"/>
        <v>0</v>
      </c>
      <c r="V76" s="537">
        <f aca="true" t="shared" si="16" ref="V76:V121">C76-F76-H76</f>
        <v>0</v>
      </c>
    </row>
    <row r="77" spans="1:22" s="406" customFormat="1" ht="24" customHeight="1">
      <c r="A77" s="512" t="s">
        <v>546</v>
      </c>
      <c r="B77" s="509" t="s">
        <v>486</v>
      </c>
      <c r="C77" s="553">
        <v>62781678</v>
      </c>
      <c r="D77" s="553">
        <v>16642428</v>
      </c>
      <c r="E77" s="553">
        <v>46139250</v>
      </c>
      <c r="F77" s="553">
        <v>2510392</v>
      </c>
      <c r="G77" s="553"/>
      <c r="H77" s="553">
        <v>60271286</v>
      </c>
      <c r="I77" s="553">
        <v>54811147</v>
      </c>
      <c r="J77" s="553">
        <v>1043373</v>
      </c>
      <c r="K77" s="553">
        <v>200</v>
      </c>
      <c r="L77" s="553"/>
      <c r="M77" s="553">
        <v>53767574</v>
      </c>
      <c r="N77" s="553"/>
      <c r="O77" s="553"/>
      <c r="P77" s="553"/>
      <c r="Q77" s="553"/>
      <c r="R77" s="553">
        <v>5460139</v>
      </c>
      <c r="S77" s="502">
        <f t="shared" si="4"/>
        <v>59227713</v>
      </c>
      <c r="T77" s="503">
        <f t="shared" si="5"/>
        <v>1.9039430063377438</v>
      </c>
      <c r="U77" s="504">
        <f t="shared" si="15"/>
        <v>0</v>
      </c>
      <c r="V77" s="537">
        <f t="shared" si="16"/>
        <v>0</v>
      </c>
    </row>
    <row r="78" spans="1:22" s="421" customFormat="1" ht="24" customHeight="1">
      <c r="A78" s="416">
        <v>9</v>
      </c>
      <c r="B78" s="417" t="s">
        <v>495</v>
      </c>
      <c r="C78" s="536">
        <f>SUM(C79:C81)</f>
        <v>13356128</v>
      </c>
      <c r="D78" s="536">
        <f aca="true" t="shared" si="17" ref="D78:R78">SUM(D79:D81)</f>
        <v>9962981</v>
      </c>
      <c r="E78" s="536">
        <f t="shared" si="17"/>
        <v>3393147</v>
      </c>
      <c r="F78" s="536">
        <f t="shared" si="17"/>
        <v>11840</v>
      </c>
      <c r="G78" s="536">
        <f t="shared" si="17"/>
        <v>0</v>
      </c>
      <c r="H78" s="536">
        <f t="shared" si="17"/>
        <v>13344288</v>
      </c>
      <c r="I78" s="536">
        <f t="shared" si="17"/>
        <v>11002358</v>
      </c>
      <c r="J78" s="536">
        <f t="shared" si="17"/>
        <v>1121264</v>
      </c>
      <c r="K78" s="536">
        <f t="shared" si="17"/>
        <v>1456107</v>
      </c>
      <c r="L78" s="536">
        <f t="shared" si="17"/>
        <v>0</v>
      </c>
      <c r="M78" s="536">
        <f t="shared" si="17"/>
        <v>8424987</v>
      </c>
      <c r="N78" s="536">
        <f t="shared" si="17"/>
        <v>0</v>
      </c>
      <c r="O78" s="536">
        <f t="shared" si="17"/>
        <v>0</v>
      </c>
      <c r="P78" s="536">
        <f t="shared" si="17"/>
        <v>0</v>
      </c>
      <c r="Q78" s="536">
        <f t="shared" si="17"/>
        <v>0</v>
      </c>
      <c r="R78" s="536">
        <f t="shared" si="17"/>
        <v>2341930</v>
      </c>
      <c r="S78" s="418">
        <f aca="true" t="shared" si="18" ref="S78:S121">SUM(M78:R78)</f>
        <v>10766917</v>
      </c>
      <c r="T78" s="419">
        <f aca="true" t="shared" si="19" ref="T78:T121">(J78+K78+L78)/I78*100</f>
        <v>23.42562385263232</v>
      </c>
      <c r="U78" s="420">
        <f t="shared" si="15"/>
        <v>0</v>
      </c>
      <c r="V78" s="537">
        <f t="shared" si="16"/>
        <v>0</v>
      </c>
    </row>
    <row r="79" spans="1:22" s="406" customFormat="1" ht="24" customHeight="1">
      <c r="A79" s="511" t="s">
        <v>496</v>
      </c>
      <c r="B79" s="511" t="s">
        <v>497</v>
      </c>
      <c r="C79" s="570">
        <v>3136976</v>
      </c>
      <c r="D79" s="570">
        <v>2666893</v>
      </c>
      <c r="E79" s="570">
        <v>470083</v>
      </c>
      <c r="F79" s="570">
        <v>11840</v>
      </c>
      <c r="G79" s="570">
        <v>0</v>
      </c>
      <c r="H79" s="570">
        <v>3125136</v>
      </c>
      <c r="I79" s="570">
        <v>2707648</v>
      </c>
      <c r="J79" s="570">
        <v>836824</v>
      </c>
      <c r="K79" s="570">
        <v>27853</v>
      </c>
      <c r="L79" s="570">
        <v>0</v>
      </c>
      <c r="M79" s="570">
        <v>1842971</v>
      </c>
      <c r="N79" s="570">
        <v>0</v>
      </c>
      <c r="O79" s="570">
        <v>0</v>
      </c>
      <c r="P79" s="570">
        <v>0</v>
      </c>
      <c r="Q79" s="550">
        <v>0</v>
      </c>
      <c r="R79" s="571">
        <v>417488</v>
      </c>
      <c r="S79" s="502">
        <f t="shared" si="18"/>
        <v>2260459</v>
      </c>
      <c r="T79" s="503">
        <f t="shared" si="19"/>
        <v>31.934616316448817</v>
      </c>
      <c r="U79" s="504">
        <f t="shared" si="15"/>
        <v>0</v>
      </c>
      <c r="V79" s="537">
        <f t="shared" si="16"/>
        <v>0</v>
      </c>
    </row>
    <row r="80" spans="1:22" s="406" customFormat="1" ht="24" customHeight="1">
      <c r="A80" s="511" t="s">
        <v>498</v>
      </c>
      <c r="B80" s="511" t="s">
        <v>499</v>
      </c>
      <c r="C80" s="570">
        <v>6880703</v>
      </c>
      <c r="D80" s="570">
        <v>4516556</v>
      </c>
      <c r="E80" s="570">
        <v>2364147</v>
      </c>
      <c r="F80" s="570">
        <v>0</v>
      </c>
      <c r="G80" s="570">
        <v>0</v>
      </c>
      <c r="H80" s="570">
        <v>6880703</v>
      </c>
      <c r="I80" s="570">
        <v>5763245</v>
      </c>
      <c r="J80" s="570">
        <v>101756</v>
      </c>
      <c r="K80" s="570">
        <v>1417282</v>
      </c>
      <c r="L80" s="570">
        <v>0</v>
      </c>
      <c r="M80" s="570">
        <v>4244207</v>
      </c>
      <c r="N80" s="570">
        <v>0</v>
      </c>
      <c r="O80" s="570">
        <v>0</v>
      </c>
      <c r="P80" s="570">
        <v>0</v>
      </c>
      <c r="Q80" s="550">
        <v>0</v>
      </c>
      <c r="R80" s="571">
        <v>1117458</v>
      </c>
      <c r="S80" s="502">
        <f t="shared" si="18"/>
        <v>5361665</v>
      </c>
      <c r="T80" s="503">
        <f t="shared" si="19"/>
        <v>26.3573386173935</v>
      </c>
      <c r="U80" s="504">
        <f t="shared" si="15"/>
        <v>0</v>
      </c>
      <c r="V80" s="537">
        <f t="shared" si="16"/>
        <v>0</v>
      </c>
    </row>
    <row r="81" spans="1:22" s="406" customFormat="1" ht="24" customHeight="1">
      <c r="A81" s="511" t="s">
        <v>500</v>
      </c>
      <c r="B81" s="511" t="s">
        <v>501</v>
      </c>
      <c r="C81" s="570">
        <v>3338449</v>
      </c>
      <c r="D81" s="570">
        <v>2779532</v>
      </c>
      <c r="E81" s="570">
        <v>558917</v>
      </c>
      <c r="F81" s="570">
        <v>0</v>
      </c>
      <c r="G81" s="570">
        <v>0</v>
      </c>
      <c r="H81" s="570">
        <v>3338449</v>
      </c>
      <c r="I81" s="570">
        <v>2531465</v>
      </c>
      <c r="J81" s="570">
        <v>182684</v>
      </c>
      <c r="K81" s="570">
        <v>10972</v>
      </c>
      <c r="L81" s="570">
        <v>0</v>
      </c>
      <c r="M81" s="570">
        <v>2337809</v>
      </c>
      <c r="N81" s="570">
        <v>0</v>
      </c>
      <c r="O81" s="570">
        <v>0</v>
      </c>
      <c r="P81" s="570">
        <v>0</v>
      </c>
      <c r="Q81" s="550">
        <v>0</v>
      </c>
      <c r="R81" s="571">
        <v>806984</v>
      </c>
      <c r="S81" s="502">
        <f t="shared" si="18"/>
        <v>3144793</v>
      </c>
      <c r="T81" s="503">
        <f t="shared" si="19"/>
        <v>7.64995763322819</v>
      </c>
      <c r="U81" s="504">
        <f t="shared" si="15"/>
        <v>0</v>
      </c>
      <c r="V81" s="537">
        <f t="shared" si="16"/>
        <v>0</v>
      </c>
    </row>
    <row r="82" spans="1:22" s="421" customFormat="1" ht="24" customHeight="1">
      <c r="A82" s="416">
        <v>10</v>
      </c>
      <c r="B82" s="417" t="s">
        <v>502</v>
      </c>
      <c r="C82" s="536">
        <f aca="true" t="shared" si="20" ref="C82:R82">SUM(C83:C89)</f>
        <v>434636004</v>
      </c>
      <c r="D82" s="536">
        <f t="shared" si="20"/>
        <v>382562132</v>
      </c>
      <c r="E82" s="536">
        <f t="shared" si="20"/>
        <v>52073872</v>
      </c>
      <c r="F82" s="536">
        <f t="shared" si="20"/>
        <v>9428313</v>
      </c>
      <c r="G82" s="536">
        <f t="shared" si="20"/>
        <v>0</v>
      </c>
      <c r="H82" s="536">
        <f t="shared" si="20"/>
        <v>425207691</v>
      </c>
      <c r="I82" s="536">
        <f t="shared" si="20"/>
        <v>154610701</v>
      </c>
      <c r="J82" s="536">
        <f t="shared" si="20"/>
        <v>9387131</v>
      </c>
      <c r="K82" s="536">
        <f t="shared" si="20"/>
        <v>3279721</v>
      </c>
      <c r="L82" s="536">
        <f t="shared" si="20"/>
        <v>16068</v>
      </c>
      <c r="M82" s="536">
        <f t="shared" si="20"/>
        <v>140876072</v>
      </c>
      <c r="N82" s="536">
        <f t="shared" si="20"/>
        <v>249239</v>
      </c>
      <c r="O82" s="536">
        <f t="shared" si="20"/>
        <v>0</v>
      </c>
      <c r="P82" s="536">
        <f t="shared" si="20"/>
        <v>0</v>
      </c>
      <c r="Q82" s="536">
        <f t="shared" si="20"/>
        <v>802470</v>
      </c>
      <c r="R82" s="536">
        <f t="shared" si="20"/>
        <v>270596990</v>
      </c>
      <c r="S82" s="418">
        <f t="shared" si="18"/>
        <v>412524771</v>
      </c>
      <c r="T82" s="419">
        <f t="shared" si="19"/>
        <v>8.20313207169276</v>
      </c>
      <c r="U82" s="420">
        <f t="shared" si="15"/>
        <v>0</v>
      </c>
      <c r="V82" s="537">
        <f t="shared" si="16"/>
        <v>0</v>
      </c>
    </row>
    <row r="83" spans="1:22" s="421" customFormat="1" ht="24" customHeight="1">
      <c r="A83" s="512" t="s">
        <v>528</v>
      </c>
      <c r="B83" s="443" t="s">
        <v>472</v>
      </c>
      <c r="C83" s="501">
        <v>24664272</v>
      </c>
      <c r="D83" s="501">
        <v>5284886</v>
      </c>
      <c r="E83" s="501">
        <v>19379386</v>
      </c>
      <c r="F83" s="501">
        <v>3498029</v>
      </c>
      <c r="G83" s="501">
        <v>0</v>
      </c>
      <c r="H83" s="501">
        <v>21166243</v>
      </c>
      <c r="I83" s="501">
        <v>17745138</v>
      </c>
      <c r="J83" s="501">
        <v>1865256</v>
      </c>
      <c r="K83" s="501">
        <v>0</v>
      </c>
      <c r="L83" s="501">
        <v>0</v>
      </c>
      <c r="M83" s="501">
        <v>15879882</v>
      </c>
      <c r="N83" s="501">
        <v>0</v>
      </c>
      <c r="O83" s="501">
        <v>0</v>
      </c>
      <c r="P83" s="501">
        <v>0</v>
      </c>
      <c r="Q83" s="501">
        <v>0</v>
      </c>
      <c r="R83" s="501">
        <v>3421105</v>
      </c>
      <c r="S83" s="502">
        <f t="shared" si="18"/>
        <v>19300987</v>
      </c>
      <c r="T83" s="503">
        <f t="shared" si="19"/>
        <v>10.511363732420678</v>
      </c>
      <c r="U83" s="504">
        <f t="shared" si="15"/>
        <v>0</v>
      </c>
      <c r="V83" s="537">
        <f t="shared" si="16"/>
        <v>0</v>
      </c>
    </row>
    <row r="84" spans="1:22" s="421" customFormat="1" ht="24" customHeight="1">
      <c r="A84" s="512" t="s">
        <v>594</v>
      </c>
      <c r="B84" s="443" t="s">
        <v>563</v>
      </c>
      <c r="C84" s="501">
        <v>241340781</v>
      </c>
      <c r="D84" s="501">
        <v>214244390</v>
      </c>
      <c r="E84" s="501">
        <v>27096391</v>
      </c>
      <c r="F84" s="501">
        <v>7153</v>
      </c>
      <c r="G84" s="501">
        <v>0</v>
      </c>
      <c r="H84" s="501">
        <v>241333628</v>
      </c>
      <c r="I84" s="501">
        <v>67695507</v>
      </c>
      <c r="J84" s="501">
        <v>4796240</v>
      </c>
      <c r="K84" s="501">
        <v>63435</v>
      </c>
      <c r="L84" s="501">
        <v>0</v>
      </c>
      <c r="M84" s="501">
        <v>62734146</v>
      </c>
      <c r="N84" s="501">
        <v>101686</v>
      </c>
      <c r="O84" s="501">
        <v>0</v>
      </c>
      <c r="P84" s="501">
        <v>0</v>
      </c>
      <c r="Q84" s="501">
        <v>0</v>
      </c>
      <c r="R84" s="501">
        <v>173638121</v>
      </c>
      <c r="S84" s="502">
        <f t="shared" si="18"/>
        <v>236473953</v>
      </c>
      <c r="T84" s="503">
        <f t="shared" si="19"/>
        <v>7.178726056368852</v>
      </c>
      <c r="U84" s="504">
        <f t="shared" si="15"/>
        <v>0</v>
      </c>
      <c r="V84" s="537">
        <f t="shared" si="16"/>
        <v>0</v>
      </c>
    </row>
    <row r="85" spans="1:22" s="421" customFormat="1" ht="24" customHeight="1">
      <c r="A85" s="512" t="s">
        <v>529</v>
      </c>
      <c r="B85" s="443" t="s">
        <v>503</v>
      </c>
      <c r="C85" s="501">
        <v>5892179</v>
      </c>
      <c r="D85" s="501">
        <v>5632767</v>
      </c>
      <c r="E85" s="501">
        <v>259412</v>
      </c>
      <c r="F85" s="501">
        <v>543242</v>
      </c>
      <c r="G85" s="501">
        <v>0</v>
      </c>
      <c r="H85" s="501">
        <v>5348937</v>
      </c>
      <c r="I85" s="501">
        <v>4632511</v>
      </c>
      <c r="J85" s="501">
        <v>131735</v>
      </c>
      <c r="K85" s="501">
        <v>664987</v>
      </c>
      <c r="L85" s="501">
        <v>0</v>
      </c>
      <c r="M85" s="501">
        <v>3835789</v>
      </c>
      <c r="N85" s="501">
        <v>0</v>
      </c>
      <c r="O85" s="501">
        <v>0</v>
      </c>
      <c r="P85" s="501">
        <v>0</v>
      </c>
      <c r="Q85" s="501">
        <v>0</v>
      </c>
      <c r="R85" s="501">
        <v>716426</v>
      </c>
      <c r="S85" s="502">
        <f t="shared" si="18"/>
        <v>4552215</v>
      </c>
      <c r="T85" s="503">
        <f t="shared" si="19"/>
        <v>17.19849127179622</v>
      </c>
      <c r="U85" s="504">
        <f t="shared" si="15"/>
        <v>0</v>
      </c>
      <c r="V85" s="537">
        <f t="shared" si="16"/>
        <v>0</v>
      </c>
    </row>
    <row r="86" spans="1:22" s="421" customFormat="1" ht="24" customHeight="1">
      <c r="A86" s="512" t="s">
        <v>530</v>
      </c>
      <c r="B86" s="443" t="s">
        <v>548</v>
      </c>
      <c r="C86" s="501">
        <v>32682261</v>
      </c>
      <c r="D86" s="501">
        <v>31357970</v>
      </c>
      <c r="E86" s="501">
        <v>1324291</v>
      </c>
      <c r="F86" s="501">
        <v>0</v>
      </c>
      <c r="G86" s="501">
        <v>0</v>
      </c>
      <c r="H86" s="501">
        <v>32682261</v>
      </c>
      <c r="I86" s="501">
        <v>14448308</v>
      </c>
      <c r="J86" s="501">
        <v>283963</v>
      </c>
      <c r="K86" s="501">
        <v>18100</v>
      </c>
      <c r="L86" s="501">
        <v>16068</v>
      </c>
      <c r="M86" s="501">
        <v>13180154</v>
      </c>
      <c r="N86" s="501">
        <v>147553</v>
      </c>
      <c r="O86" s="501">
        <v>0</v>
      </c>
      <c r="P86" s="501">
        <v>0</v>
      </c>
      <c r="Q86" s="501">
        <v>802470</v>
      </c>
      <c r="R86" s="501">
        <v>18233953</v>
      </c>
      <c r="S86" s="502">
        <f t="shared" si="18"/>
        <v>32364130</v>
      </c>
      <c r="T86" s="503">
        <f t="shared" si="19"/>
        <v>2.201856438830069</v>
      </c>
      <c r="U86" s="504">
        <f t="shared" si="15"/>
        <v>0</v>
      </c>
      <c r="V86" s="537">
        <f t="shared" si="16"/>
        <v>0</v>
      </c>
    </row>
    <row r="87" spans="1:22" s="421" customFormat="1" ht="24" customHeight="1">
      <c r="A87" s="512" t="s">
        <v>531</v>
      </c>
      <c r="B87" s="443" t="s">
        <v>504</v>
      </c>
      <c r="C87" s="501">
        <v>37409130</v>
      </c>
      <c r="D87" s="501">
        <v>36792039</v>
      </c>
      <c r="E87" s="501">
        <v>617091</v>
      </c>
      <c r="F87" s="501">
        <v>5379889</v>
      </c>
      <c r="G87" s="501">
        <v>0</v>
      </c>
      <c r="H87" s="501">
        <v>32029241</v>
      </c>
      <c r="I87" s="501">
        <v>31230177</v>
      </c>
      <c r="J87" s="501">
        <v>464060</v>
      </c>
      <c r="K87" s="501">
        <v>1343874</v>
      </c>
      <c r="L87" s="501">
        <v>0</v>
      </c>
      <c r="M87" s="501">
        <v>29422243</v>
      </c>
      <c r="N87" s="501">
        <v>0</v>
      </c>
      <c r="O87" s="501">
        <v>0</v>
      </c>
      <c r="P87" s="501">
        <v>0</v>
      </c>
      <c r="Q87" s="501">
        <v>0</v>
      </c>
      <c r="R87" s="501">
        <v>799064</v>
      </c>
      <c r="S87" s="502">
        <f t="shared" si="18"/>
        <v>30221307</v>
      </c>
      <c r="T87" s="503">
        <f t="shared" si="19"/>
        <v>5.7890610098047155</v>
      </c>
      <c r="U87" s="504">
        <f t="shared" si="15"/>
        <v>0</v>
      </c>
      <c r="V87" s="537">
        <f t="shared" si="16"/>
        <v>0</v>
      </c>
    </row>
    <row r="88" spans="1:22" s="421" customFormat="1" ht="24" customHeight="1">
      <c r="A88" s="512" t="s">
        <v>532</v>
      </c>
      <c r="B88" s="443" t="s">
        <v>506</v>
      </c>
      <c r="C88" s="501">
        <v>83448672</v>
      </c>
      <c r="D88" s="501">
        <v>80404955</v>
      </c>
      <c r="E88" s="501">
        <v>3043717</v>
      </c>
      <c r="F88" s="501">
        <v>0</v>
      </c>
      <c r="G88" s="501">
        <v>0</v>
      </c>
      <c r="H88" s="501">
        <v>83448672</v>
      </c>
      <c r="I88" s="501">
        <v>12393655</v>
      </c>
      <c r="J88" s="501">
        <v>753799</v>
      </c>
      <c r="K88" s="501">
        <v>1189325</v>
      </c>
      <c r="L88" s="501">
        <v>0</v>
      </c>
      <c r="M88" s="501">
        <v>10450531</v>
      </c>
      <c r="N88" s="501">
        <v>0</v>
      </c>
      <c r="O88" s="501">
        <v>0</v>
      </c>
      <c r="P88" s="501">
        <v>0</v>
      </c>
      <c r="Q88" s="501">
        <v>0</v>
      </c>
      <c r="R88" s="501">
        <v>71055017</v>
      </c>
      <c r="S88" s="502">
        <f t="shared" si="18"/>
        <v>81505548</v>
      </c>
      <c r="T88" s="503">
        <f t="shared" si="19"/>
        <v>15.678377363255633</v>
      </c>
      <c r="U88" s="504">
        <f t="shared" si="15"/>
        <v>0</v>
      </c>
      <c r="V88" s="537">
        <f t="shared" si="16"/>
        <v>0</v>
      </c>
    </row>
    <row r="89" spans="1:22" s="421" customFormat="1" ht="24" customHeight="1">
      <c r="A89" s="512" t="s">
        <v>505</v>
      </c>
      <c r="B89" s="443" t="s">
        <v>507</v>
      </c>
      <c r="C89" s="554">
        <v>9198709</v>
      </c>
      <c r="D89" s="554">
        <v>8845125</v>
      </c>
      <c r="E89" s="554">
        <v>353584</v>
      </c>
      <c r="F89" s="554">
        <v>0</v>
      </c>
      <c r="G89" s="554">
        <v>0</v>
      </c>
      <c r="H89" s="554">
        <v>9198709</v>
      </c>
      <c r="I89" s="554">
        <v>6465405</v>
      </c>
      <c r="J89" s="554">
        <v>1092078</v>
      </c>
      <c r="K89" s="554">
        <v>0</v>
      </c>
      <c r="L89" s="554">
        <v>0</v>
      </c>
      <c r="M89" s="554">
        <v>5373327</v>
      </c>
      <c r="N89" s="554">
        <v>0</v>
      </c>
      <c r="O89" s="554">
        <v>0</v>
      </c>
      <c r="P89" s="554">
        <v>0</v>
      </c>
      <c r="Q89" s="554">
        <v>0</v>
      </c>
      <c r="R89" s="554">
        <v>2733304</v>
      </c>
      <c r="S89" s="502">
        <f t="shared" si="18"/>
        <v>8106631</v>
      </c>
      <c r="T89" s="503">
        <f t="shared" si="19"/>
        <v>16.891099629489567</v>
      </c>
      <c r="U89" s="504">
        <f t="shared" si="15"/>
        <v>0</v>
      </c>
      <c r="V89" s="537">
        <f t="shared" si="16"/>
        <v>0</v>
      </c>
    </row>
    <row r="90" spans="1:22" s="421" customFormat="1" ht="24" customHeight="1">
      <c r="A90" s="416">
        <v>11</v>
      </c>
      <c r="B90" s="417" t="s">
        <v>508</v>
      </c>
      <c r="C90" s="555">
        <f>SUM(C91:C93)</f>
        <v>14498997</v>
      </c>
      <c r="D90" s="555">
        <f aca="true" t="shared" si="21" ref="D90:R90">SUM(D91:D93)</f>
        <v>9423123</v>
      </c>
      <c r="E90" s="555">
        <f t="shared" si="21"/>
        <v>5075874</v>
      </c>
      <c r="F90" s="555">
        <f t="shared" si="21"/>
        <v>400</v>
      </c>
      <c r="G90" s="555">
        <f t="shared" si="21"/>
        <v>0</v>
      </c>
      <c r="H90" s="555">
        <f t="shared" si="21"/>
        <v>14498597</v>
      </c>
      <c r="I90" s="555">
        <f t="shared" si="21"/>
        <v>9378767</v>
      </c>
      <c r="J90" s="555">
        <f t="shared" si="21"/>
        <v>103972</v>
      </c>
      <c r="K90" s="555">
        <f t="shared" si="21"/>
        <v>0</v>
      </c>
      <c r="L90" s="555">
        <f t="shared" si="21"/>
        <v>0</v>
      </c>
      <c r="M90" s="555">
        <f t="shared" si="21"/>
        <v>9035721</v>
      </c>
      <c r="N90" s="555">
        <f t="shared" si="21"/>
        <v>0</v>
      </c>
      <c r="O90" s="555">
        <f t="shared" si="21"/>
        <v>0</v>
      </c>
      <c r="P90" s="555">
        <f t="shared" si="21"/>
        <v>0</v>
      </c>
      <c r="Q90" s="555">
        <f t="shared" si="21"/>
        <v>239074</v>
      </c>
      <c r="R90" s="555">
        <f t="shared" si="21"/>
        <v>5119830</v>
      </c>
      <c r="S90" s="418">
        <f t="shared" si="18"/>
        <v>14394625</v>
      </c>
      <c r="T90" s="419">
        <f t="shared" si="19"/>
        <v>1.108589220736585</v>
      </c>
      <c r="U90" s="420">
        <f t="shared" si="15"/>
        <v>0</v>
      </c>
      <c r="V90" s="537">
        <f t="shared" si="16"/>
        <v>0</v>
      </c>
    </row>
    <row r="91" spans="1:22" s="406" customFormat="1" ht="24" customHeight="1">
      <c r="A91" s="512" t="s">
        <v>509</v>
      </c>
      <c r="B91" s="509" t="s">
        <v>510</v>
      </c>
      <c r="C91" s="572">
        <v>17880</v>
      </c>
      <c r="D91" s="572">
        <v>280</v>
      </c>
      <c r="E91" s="572">
        <v>17600</v>
      </c>
      <c r="F91" s="572">
        <v>400</v>
      </c>
      <c r="G91" s="572">
        <v>0</v>
      </c>
      <c r="H91" s="572">
        <v>17480</v>
      </c>
      <c r="I91" s="572">
        <v>17480</v>
      </c>
      <c r="J91" s="572">
        <v>17200</v>
      </c>
      <c r="K91" s="572">
        <v>0</v>
      </c>
      <c r="L91" s="572">
        <v>0</v>
      </c>
      <c r="M91" s="572">
        <v>280</v>
      </c>
      <c r="N91" s="572">
        <v>0</v>
      </c>
      <c r="O91" s="572">
        <v>0</v>
      </c>
      <c r="P91" s="572">
        <v>0</v>
      </c>
      <c r="Q91" s="568"/>
      <c r="R91" s="572"/>
      <c r="S91" s="502">
        <f t="shared" si="18"/>
        <v>280</v>
      </c>
      <c r="T91" s="503">
        <f t="shared" si="19"/>
        <v>98.39816933638444</v>
      </c>
      <c r="U91" s="504">
        <f t="shared" si="15"/>
        <v>0</v>
      </c>
      <c r="V91" s="537">
        <f t="shared" si="16"/>
        <v>0</v>
      </c>
    </row>
    <row r="92" spans="1:22" s="406" customFormat="1" ht="24" customHeight="1">
      <c r="A92" s="512" t="s">
        <v>511</v>
      </c>
      <c r="B92" s="509" t="s">
        <v>512</v>
      </c>
      <c r="C92" s="572">
        <v>3720812</v>
      </c>
      <c r="D92" s="572">
        <v>3661112</v>
      </c>
      <c r="E92" s="572">
        <v>59700</v>
      </c>
      <c r="F92" s="572">
        <v>0</v>
      </c>
      <c r="G92" s="572">
        <v>0</v>
      </c>
      <c r="H92" s="572">
        <v>3720812</v>
      </c>
      <c r="I92" s="572">
        <v>2629496</v>
      </c>
      <c r="J92" s="572">
        <v>70506</v>
      </c>
      <c r="K92" s="572">
        <v>0</v>
      </c>
      <c r="L92" s="572">
        <v>0</v>
      </c>
      <c r="M92" s="572">
        <v>2504390</v>
      </c>
      <c r="N92" s="572">
        <v>0</v>
      </c>
      <c r="O92" s="572">
        <v>0</v>
      </c>
      <c r="P92" s="572">
        <v>0</v>
      </c>
      <c r="Q92" s="568">
        <v>54600</v>
      </c>
      <c r="R92" s="572">
        <v>1091316</v>
      </c>
      <c r="S92" s="502">
        <f t="shared" si="18"/>
        <v>3650306</v>
      </c>
      <c r="T92" s="503">
        <f t="shared" si="19"/>
        <v>2.681350342423035</v>
      </c>
      <c r="U92" s="504">
        <f t="shared" si="15"/>
        <v>0</v>
      </c>
      <c r="V92" s="537">
        <f t="shared" si="16"/>
        <v>0</v>
      </c>
    </row>
    <row r="93" spans="1:22" s="406" customFormat="1" ht="24" customHeight="1">
      <c r="A93" s="512" t="s">
        <v>571</v>
      </c>
      <c r="B93" s="509" t="s">
        <v>572</v>
      </c>
      <c r="C93" s="543">
        <v>10760305</v>
      </c>
      <c r="D93" s="543">
        <v>5761731</v>
      </c>
      <c r="E93" s="543">
        <v>4998574</v>
      </c>
      <c r="F93" s="543"/>
      <c r="G93" s="543"/>
      <c r="H93" s="543">
        <v>10760305</v>
      </c>
      <c r="I93" s="543">
        <v>6731791</v>
      </c>
      <c r="J93" s="543">
        <v>16266</v>
      </c>
      <c r="K93" s="543"/>
      <c r="L93" s="543"/>
      <c r="M93" s="543">
        <v>6531051</v>
      </c>
      <c r="N93" s="543"/>
      <c r="O93" s="543"/>
      <c r="P93" s="543"/>
      <c r="Q93" s="550">
        <v>184474</v>
      </c>
      <c r="R93" s="545">
        <v>4028514</v>
      </c>
      <c r="S93" s="502">
        <f t="shared" si="18"/>
        <v>10744039</v>
      </c>
      <c r="T93" s="503">
        <f t="shared" si="19"/>
        <v>0.24162960495951227</v>
      </c>
      <c r="U93" s="504">
        <f t="shared" si="15"/>
        <v>0</v>
      </c>
      <c r="V93" s="537">
        <f t="shared" si="16"/>
        <v>0</v>
      </c>
    </row>
    <row r="94" spans="1:22" s="421" customFormat="1" ht="24" customHeight="1">
      <c r="A94" s="416">
        <v>12</v>
      </c>
      <c r="B94" s="417" t="s">
        <v>514</v>
      </c>
      <c r="C94" s="555">
        <f>SUM(C95:C96)</f>
        <v>20743973</v>
      </c>
      <c r="D94" s="555">
        <f aca="true" t="shared" si="22" ref="D94:R94">SUM(D95:D96)</f>
        <v>19340047</v>
      </c>
      <c r="E94" s="555">
        <f t="shared" si="22"/>
        <v>1403926</v>
      </c>
      <c r="F94" s="555">
        <f t="shared" si="22"/>
        <v>0</v>
      </c>
      <c r="G94" s="555">
        <f t="shared" si="22"/>
        <v>0</v>
      </c>
      <c r="H94" s="555">
        <f t="shared" si="22"/>
        <v>20743973</v>
      </c>
      <c r="I94" s="555">
        <f t="shared" si="22"/>
        <v>13319706</v>
      </c>
      <c r="J94" s="555">
        <f t="shared" si="22"/>
        <v>1452886</v>
      </c>
      <c r="K94" s="555">
        <f t="shared" si="22"/>
        <v>1461471</v>
      </c>
      <c r="L94" s="555">
        <f t="shared" si="22"/>
        <v>0</v>
      </c>
      <c r="M94" s="555">
        <f t="shared" si="22"/>
        <v>10405349</v>
      </c>
      <c r="N94" s="555">
        <f t="shared" si="22"/>
        <v>0</v>
      </c>
      <c r="O94" s="555">
        <f t="shared" si="22"/>
        <v>0</v>
      </c>
      <c r="P94" s="555">
        <f t="shared" si="22"/>
        <v>0</v>
      </c>
      <c r="Q94" s="555">
        <f t="shared" si="22"/>
        <v>0</v>
      </c>
      <c r="R94" s="555">
        <f t="shared" si="22"/>
        <v>7424267</v>
      </c>
      <c r="S94" s="418">
        <f t="shared" si="18"/>
        <v>17829616</v>
      </c>
      <c r="T94" s="419">
        <f t="shared" si="19"/>
        <v>21.880039994876764</v>
      </c>
      <c r="U94" s="420">
        <f t="shared" si="15"/>
        <v>0</v>
      </c>
      <c r="V94" s="537">
        <f t="shared" si="16"/>
        <v>0</v>
      </c>
    </row>
    <row r="95" spans="1:22" s="406" customFormat="1" ht="24" customHeight="1">
      <c r="A95" s="507">
        <v>12.1</v>
      </c>
      <c r="B95" s="509" t="s">
        <v>537</v>
      </c>
      <c r="C95" s="553">
        <v>8274696</v>
      </c>
      <c r="D95" s="553">
        <v>7911495</v>
      </c>
      <c r="E95" s="553">
        <v>363201</v>
      </c>
      <c r="F95" s="553">
        <v>0</v>
      </c>
      <c r="G95" s="553">
        <v>0</v>
      </c>
      <c r="H95" s="553">
        <v>8274696</v>
      </c>
      <c r="I95" s="553">
        <v>2817967</v>
      </c>
      <c r="J95" s="553">
        <v>1311775</v>
      </c>
      <c r="K95" s="553">
        <v>1448885</v>
      </c>
      <c r="L95" s="553"/>
      <c r="M95" s="553">
        <v>57307</v>
      </c>
      <c r="N95" s="553"/>
      <c r="O95" s="553"/>
      <c r="P95" s="553"/>
      <c r="Q95" s="553"/>
      <c r="R95" s="553">
        <v>5456729</v>
      </c>
      <c r="S95" s="502">
        <f t="shared" si="18"/>
        <v>5514036</v>
      </c>
      <c r="T95" s="503">
        <f t="shared" si="19"/>
        <v>97.96637079142516</v>
      </c>
      <c r="U95" s="504">
        <f t="shared" si="15"/>
        <v>0</v>
      </c>
      <c r="V95" s="537">
        <f t="shared" si="16"/>
        <v>0</v>
      </c>
    </row>
    <row r="96" spans="1:22" s="406" customFormat="1" ht="24" customHeight="1">
      <c r="A96" s="507">
        <v>12.2</v>
      </c>
      <c r="B96" s="509" t="s">
        <v>515</v>
      </c>
      <c r="C96" s="553">
        <v>12469277</v>
      </c>
      <c r="D96" s="553">
        <v>11428552</v>
      </c>
      <c r="E96" s="553">
        <v>1040725</v>
      </c>
      <c r="F96" s="553">
        <v>0</v>
      </c>
      <c r="G96" s="553">
        <v>0</v>
      </c>
      <c r="H96" s="553">
        <v>12469277</v>
      </c>
      <c r="I96" s="553">
        <v>10501739</v>
      </c>
      <c r="J96" s="553">
        <v>141111</v>
      </c>
      <c r="K96" s="553">
        <v>12586</v>
      </c>
      <c r="L96" s="553"/>
      <c r="M96" s="553">
        <v>10348042</v>
      </c>
      <c r="N96" s="553">
        <v>0</v>
      </c>
      <c r="O96" s="553"/>
      <c r="P96" s="553"/>
      <c r="Q96" s="553"/>
      <c r="R96" s="553">
        <v>1967538</v>
      </c>
      <c r="S96" s="502">
        <f t="shared" si="18"/>
        <v>12315580</v>
      </c>
      <c r="T96" s="503">
        <f t="shared" si="19"/>
        <v>1.4635385625180746</v>
      </c>
      <c r="U96" s="504">
        <f t="shared" si="15"/>
        <v>0</v>
      </c>
      <c r="V96" s="537">
        <f t="shared" si="16"/>
        <v>0</v>
      </c>
    </row>
    <row r="97" spans="1:22" s="421" customFormat="1" ht="24" customHeight="1">
      <c r="A97" s="416">
        <v>13</v>
      </c>
      <c r="B97" s="417" t="s">
        <v>516</v>
      </c>
      <c r="C97" s="560">
        <f>SUM(C98:C110)</f>
        <v>590661449</v>
      </c>
      <c r="D97" s="560">
        <f>SUM(D98:D110)</f>
        <v>489191901</v>
      </c>
      <c r="E97" s="560">
        <f aca="true" t="shared" si="23" ref="E97:R97">SUM(E98:E110)</f>
        <v>101469548</v>
      </c>
      <c r="F97" s="560">
        <f t="shared" si="23"/>
        <v>377767</v>
      </c>
      <c r="G97" s="560">
        <f t="shared" si="23"/>
        <v>0</v>
      </c>
      <c r="H97" s="560">
        <f t="shared" si="23"/>
        <v>590283682</v>
      </c>
      <c r="I97" s="560">
        <f t="shared" si="23"/>
        <v>439482707</v>
      </c>
      <c r="J97" s="560">
        <f t="shared" si="23"/>
        <v>24825626</v>
      </c>
      <c r="K97" s="560">
        <f t="shared" si="23"/>
        <v>7858173</v>
      </c>
      <c r="L97" s="560">
        <f t="shared" si="23"/>
        <v>0</v>
      </c>
      <c r="M97" s="560">
        <f t="shared" si="23"/>
        <v>406798908</v>
      </c>
      <c r="N97" s="560">
        <f t="shared" si="23"/>
        <v>0</v>
      </c>
      <c r="O97" s="560">
        <f t="shared" si="23"/>
        <v>0</v>
      </c>
      <c r="P97" s="560">
        <f t="shared" si="23"/>
        <v>0</v>
      </c>
      <c r="Q97" s="560">
        <f t="shared" si="23"/>
        <v>0</v>
      </c>
      <c r="R97" s="560">
        <f t="shared" si="23"/>
        <v>150800975</v>
      </c>
      <c r="S97" s="418">
        <f t="shared" si="18"/>
        <v>557599883</v>
      </c>
      <c r="T97" s="419">
        <f t="shared" si="19"/>
        <v>7.436879421970066</v>
      </c>
      <c r="U97" s="420">
        <f t="shared" si="15"/>
        <v>0</v>
      </c>
      <c r="V97" s="537">
        <f t="shared" si="16"/>
        <v>0</v>
      </c>
    </row>
    <row r="98" spans="1:22" s="406" customFormat="1" ht="24" customHeight="1">
      <c r="A98" s="507">
        <v>13.1</v>
      </c>
      <c r="B98" s="515" t="s">
        <v>517</v>
      </c>
      <c r="C98" s="573">
        <v>58481342</v>
      </c>
      <c r="D98" s="573">
        <v>56466023</v>
      </c>
      <c r="E98" s="573">
        <v>2015319</v>
      </c>
      <c r="F98" s="573">
        <v>2130</v>
      </c>
      <c r="G98" s="573">
        <v>0</v>
      </c>
      <c r="H98" s="573">
        <v>58479212</v>
      </c>
      <c r="I98" s="573">
        <v>5815328</v>
      </c>
      <c r="J98" s="573">
        <v>1605976</v>
      </c>
      <c r="K98" s="573">
        <v>3000</v>
      </c>
      <c r="L98" s="573">
        <v>0</v>
      </c>
      <c r="M98" s="573">
        <v>4206352</v>
      </c>
      <c r="N98" s="573">
        <v>0</v>
      </c>
      <c r="O98" s="573">
        <v>0</v>
      </c>
      <c r="P98" s="573">
        <v>0</v>
      </c>
      <c r="Q98" s="573">
        <v>0</v>
      </c>
      <c r="R98" s="574">
        <v>52663884</v>
      </c>
      <c r="S98" s="502">
        <f t="shared" si="18"/>
        <v>56870236</v>
      </c>
      <c r="T98" s="503">
        <f t="shared" si="19"/>
        <v>27.66784607850151</v>
      </c>
      <c r="U98" s="504">
        <f t="shared" si="15"/>
        <v>0</v>
      </c>
      <c r="V98" s="537">
        <f t="shared" si="16"/>
        <v>0</v>
      </c>
    </row>
    <row r="99" spans="1:22" s="406" customFormat="1" ht="24" customHeight="1">
      <c r="A99" s="507">
        <v>13.2</v>
      </c>
      <c r="B99" s="515" t="s">
        <v>518</v>
      </c>
      <c r="C99" s="573">
        <v>52874375</v>
      </c>
      <c r="D99" s="573">
        <v>29682305</v>
      </c>
      <c r="E99" s="573">
        <v>23192070</v>
      </c>
      <c r="F99" s="573">
        <v>375637</v>
      </c>
      <c r="G99" s="573">
        <v>0</v>
      </c>
      <c r="H99" s="573">
        <v>52498738</v>
      </c>
      <c r="I99" s="573">
        <v>49037873</v>
      </c>
      <c r="J99" s="573">
        <v>2437488</v>
      </c>
      <c r="K99" s="573">
        <v>1001545</v>
      </c>
      <c r="L99" s="573">
        <v>0</v>
      </c>
      <c r="M99" s="573">
        <v>45598840</v>
      </c>
      <c r="N99" s="573">
        <v>0</v>
      </c>
      <c r="O99" s="573">
        <v>0</v>
      </c>
      <c r="P99" s="573">
        <v>0</v>
      </c>
      <c r="Q99" s="573">
        <v>0</v>
      </c>
      <c r="R99" s="574">
        <v>3460865</v>
      </c>
      <c r="S99" s="502">
        <f t="shared" si="18"/>
        <v>49059705</v>
      </c>
      <c r="T99" s="503">
        <f t="shared" si="19"/>
        <v>7.01301420638697</v>
      </c>
      <c r="U99" s="504">
        <f t="shared" si="15"/>
        <v>0</v>
      </c>
      <c r="V99" s="537">
        <f t="shared" si="16"/>
        <v>0</v>
      </c>
    </row>
    <row r="100" spans="1:22" s="406" customFormat="1" ht="24" customHeight="1">
      <c r="A100" s="507">
        <v>13.3</v>
      </c>
      <c r="B100" s="515" t="s">
        <v>549</v>
      </c>
      <c r="C100" s="573">
        <v>118878589</v>
      </c>
      <c r="D100" s="573">
        <v>107930417</v>
      </c>
      <c r="E100" s="573">
        <v>10948172</v>
      </c>
      <c r="F100" s="573"/>
      <c r="G100" s="573">
        <v>0</v>
      </c>
      <c r="H100" s="573">
        <v>118878589</v>
      </c>
      <c r="I100" s="573">
        <v>90540858</v>
      </c>
      <c r="J100" s="573">
        <v>6001085</v>
      </c>
      <c r="K100" s="573">
        <v>3000</v>
      </c>
      <c r="L100" s="573">
        <v>0</v>
      </c>
      <c r="M100" s="573">
        <v>84536773</v>
      </c>
      <c r="N100" s="573">
        <v>0</v>
      </c>
      <c r="O100" s="573"/>
      <c r="P100" s="573"/>
      <c r="Q100" s="573">
        <v>0</v>
      </c>
      <c r="R100" s="574">
        <v>28337731</v>
      </c>
      <c r="S100" s="502">
        <f t="shared" si="18"/>
        <v>112874504</v>
      </c>
      <c r="T100" s="503">
        <f t="shared" si="19"/>
        <v>6.631354211377144</v>
      </c>
      <c r="U100" s="504">
        <f t="shared" si="15"/>
        <v>0</v>
      </c>
      <c r="V100" s="537">
        <f t="shared" si="16"/>
        <v>0</v>
      </c>
    </row>
    <row r="101" spans="1:22" s="406" customFormat="1" ht="24" customHeight="1">
      <c r="A101" s="507">
        <v>13.4</v>
      </c>
      <c r="B101" s="516" t="s">
        <v>550</v>
      </c>
      <c r="C101" s="573">
        <v>62319411</v>
      </c>
      <c r="D101" s="573">
        <v>57861183</v>
      </c>
      <c r="E101" s="573">
        <v>4458228</v>
      </c>
      <c r="F101" s="573">
        <v>0</v>
      </c>
      <c r="G101" s="573">
        <v>0</v>
      </c>
      <c r="H101" s="573">
        <v>62319411</v>
      </c>
      <c r="I101" s="573">
        <v>56932998</v>
      </c>
      <c r="J101" s="573">
        <v>3459370</v>
      </c>
      <c r="K101" s="573">
        <v>2720413</v>
      </c>
      <c r="L101" s="573">
        <v>0</v>
      </c>
      <c r="M101" s="573">
        <v>50753215</v>
      </c>
      <c r="N101" s="573">
        <v>0</v>
      </c>
      <c r="O101" s="573">
        <v>0</v>
      </c>
      <c r="P101" s="573">
        <v>0</v>
      </c>
      <c r="Q101" s="573">
        <v>0</v>
      </c>
      <c r="R101" s="574">
        <v>5386413</v>
      </c>
      <c r="S101" s="502">
        <f t="shared" si="18"/>
        <v>56139628</v>
      </c>
      <c r="T101" s="503">
        <f t="shared" si="19"/>
        <v>10.854483721373676</v>
      </c>
      <c r="U101" s="504">
        <f t="shared" si="15"/>
        <v>0</v>
      </c>
      <c r="V101" s="537">
        <f t="shared" si="16"/>
        <v>0</v>
      </c>
    </row>
    <row r="102" spans="1:22" s="406" customFormat="1" ht="24" customHeight="1">
      <c r="A102" s="507">
        <v>13.5</v>
      </c>
      <c r="B102" s="517" t="s">
        <v>551</v>
      </c>
      <c r="C102" s="573">
        <v>37478371</v>
      </c>
      <c r="D102" s="573">
        <v>37292491</v>
      </c>
      <c r="E102" s="573">
        <v>185880</v>
      </c>
      <c r="F102" s="573"/>
      <c r="G102" s="573"/>
      <c r="H102" s="573">
        <v>37478371</v>
      </c>
      <c r="I102" s="573">
        <v>36559742</v>
      </c>
      <c r="J102" s="573">
        <v>92486</v>
      </c>
      <c r="K102" s="573">
        <v>4950</v>
      </c>
      <c r="L102" s="573">
        <v>0</v>
      </c>
      <c r="M102" s="573">
        <v>36462306</v>
      </c>
      <c r="N102" s="573">
        <v>0</v>
      </c>
      <c r="O102" s="573"/>
      <c r="P102" s="573">
        <v>0</v>
      </c>
      <c r="Q102" s="573">
        <v>0</v>
      </c>
      <c r="R102" s="574">
        <v>918629</v>
      </c>
      <c r="S102" s="502">
        <f t="shared" si="18"/>
        <v>37380935</v>
      </c>
      <c r="T102" s="503">
        <f t="shared" si="19"/>
        <v>0.2665117275718193</v>
      </c>
      <c r="U102" s="504">
        <f t="shared" si="15"/>
        <v>0</v>
      </c>
      <c r="V102" s="537">
        <f t="shared" si="16"/>
        <v>0</v>
      </c>
    </row>
    <row r="103" spans="1:22" s="406" customFormat="1" ht="24" customHeight="1">
      <c r="A103" s="507">
        <v>13.6</v>
      </c>
      <c r="B103" s="517" t="s">
        <v>552</v>
      </c>
      <c r="C103" s="573">
        <v>46079588</v>
      </c>
      <c r="D103" s="573">
        <v>43577748</v>
      </c>
      <c r="E103" s="573">
        <v>2501840</v>
      </c>
      <c r="F103" s="573">
        <v>0</v>
      </c>
      <c r="G103" s="573">
        <v>0</v>
      </c>
      <c r="H103" s="573">
        <v>46079588</v>
      </c>
      <c r="I103" s="573">
        <v>33426670</v>
      </c>
      <c r="J103" s="573">
        <v>2454969</v>
      </c>
      <c r="K103" s="573">
        <v>1308905</v>
      </c>
      <c r="L103" s="573">
        <v>0</v>
      </c>
      <c r="M103" s="573">
        <v>29662796</v>
      </c>
      <c r="N103" s="573">
        <v>0</v>
      </c>
      <c r="O103" s="573"/>
      <c r="P103" s="573">
        <v>0</v>
      </c>
      <c r="Q103" s="573">
        <v>0</v>
      </c>
      <c r="R103" s="574">
        <v>12652918</v>
      </c>
      <c r="S103" s="502">
        <f t="shared" si="18"/>
        <v>42315714</v>
      </c>
      <c r="T103" s="503">
        <f t="shared" si="19"/>
        <v>11.260092614669663</v>
      </c>
      <c r="U103" s="504">
        <f t="shared" si="15"/>
        <v>0</v>
      </c>
      <c r="V103" s="537">
        <f t="shared" si="16"/>
        <v>0</v>
      </c>
    </row>
    <row r="104" spans="1:22" s="406" customFormat="1" ht="24" customHeight="1">
      <c r="A104" s="507">
        <v>13.7</v>
      </c>
      <c r="B104" s="517" t="s">
        <v>553</v>
      </c>
      <c r="C104" s="573">
        <v>29057056</v>
      </c>
      <c r="D104" s="573">
        <v>19903005</v>
      </c>
      <c r="E104" s="573">
        <v>9154051</v>
      </c>
      <c r="F104" s="573">
        <v>0</v>
      </c>
      <c r="G104" s="573">
        <v>0</v>
      </c>
      <c r="H104" s="573">
        <v>29057056</v>
      </c>
      <c r="I104" s="573">
        <v>26620568</v>
      </c>
      <c r="J104" s="573">
        <v>1508847</v>
      </c>
      <c r="K104" s="573">
        <v>1248274</v>
      </c>
      <c r="L104" s="573">
        <v>0</v>
      </c>
      <c r="M104" s="573">
        <v>23863447</v>
      </c>
      <c r="N104" s="573">
        <v>0</v>
      </c>
      <c r="O104" s="573">
        <v>0</v>
      </c>
      <c r="P104" s="573">
        <v>0</v>
      </c>
      <c r="Q104" s="573">
        <v>0</v>
      </c>
      <c r="R104" s="574">
        <v>2436488</v>
      </c>
      <c r="S104" s="502">
        <f t="shared" si="18"/>
        <v>26299935</v>
      </c>
      <c r="T104" s="503">
        <f t="shared" si="19"/>
        <v>10.357108082742638</v>
      </c>
      <c r="U104" s="504">
        <f t="shared" si="15"/>
        <v>0</v>
      </c>
      <c r="V104" s="537">
        <f t="shared" si="16"/>
        <v>0</v>
      </c>
    </row>
    <row r="105" spans="1:22" s="406" customFormat="1" ht="24" customHeight="1">
      <c r="A105" s="507">
        <v>13.8</v>
      </c>
      <c r="B105" s="515" t="s">
        <v>554</v>
      </c>
      <c r="C105" s="573">
        <v>29487443</v>
      </c>
      <c r="D105" s="573">
        <v>14119271</v>
      </c>
      <c r="E105" s="573">
        <v>15368172</v>
      </c>
      <c r="F105" s="573"/>
      <c r="G105" s="573">
        <v>0</v>
      </c>
      <c r="H105" s="573">
        <v>29487443</v>
      </c>
      <c r="I105" s="573">
        <v>26062712</v>
      </c>
      <c r="J105" s="573">
        <v>894005</v>
      </c>
      <c r="K105" s="573">
        <v>2640</v>
      </c>
      <c r="L105" s="573">
        <v>0</v>
      </c>
      <c r="M105" s="573">
        <v>25166067</v>
      </c>
      <c r="N105" s="573">
        <v>0</v>
      </c>
      <c r="O105" s="573">
        <v>0</v>
      </c>
      <c r="P105" s="573">
        <v>0</v>
      </c>
      <c r="Q105" s="573">
        <v>0</v>
      </c>
      <c r="R105" s="574">
        <v>3424731</v>
      </c>
      <c r="S105" s="502">
        <f t="shared" si="18"/>
        <v>28590798</v>
      </c>
      <c r="T105" s="503">
        <f t="shared" si="19"/>
        <v>3.4403365236894765</v>
      </c>
      <c r="U105" s="504">
        <f t="shared" si="15"/>
        <v>0</v>
      </c>
      <c r="V105" s="537">
        <f t="shared" si="16"/>
        <v>0</v>
      </c>
    </row>
    <row r="106" spans="1:22" s="406" customFormat="1" ht="24" customHeight="1">
      <c r="A106" s="507">
        <v>13.9</v>
      </c>
      <c r="B106" s="515" t="s">
        <v>555</v>
      </c>
      <c r="C106" s="573">
        <v>57961082</v>
      </c>
      <c r="D106" s="573">
        <v>55697204</v>
      </c>
      <c r="E106" s="573">
        <v>2263878</v>
      </c>
      <c r="F106" s="573">
        <v>0</v>
      </c>
      <c r="G106" s="573">
        <v>0</v>
      </c>
      <c r="H106" s="573">
        <v>57961082</v>
      </c>
      <c r="I106" s="573">
        <v>38363367</v>
      </c>
      <c r="J106" s="573">
        <v>4771815</v>
      </c>
      <c r="K106" s="573">
        <v>1436499</v>
      </c>
      <c r="L106" s="573">
        <v>0</v>
      </c>
      <c r="M106" s="573">
        <v>32155053</v>
      </c>
      <c r="N106" s="573">
        <v>0</v>
      </c>
      <c r="O106" s="573">
        <v>0</v>
      </c>
      <c r="P106" s="573">
        <v>0</v>
      </c>
      <c r="Q106" s="573">
        <v>0</v>
      </c>
      <c r="R106" s="574">
        <v>19597715</v>
      </c>
      <c r="S106" s="502">
        <f t="shared" si="18"/>
        <v>51752768</v>
      </c>
      <c r="T106" s="503">
        <f t="shared" si="19"/>
        <v>16.18292263033117</v>
      </c>
      <c r="U106" s="504">
        <f t="shared" si="15"/>
        <v>0</v>
      </c>
      <c r="V106" s="537">
        <f t="shared" si="16"/>
        <v>0</v>
      </c>
    </row>
    <row r="107" spans="1:22" s="406" customFormat="1" ht="24" customHeight="1">
      <c r="A107" s="507" t="s">
        <v>573</v>
      </c>
      <c r="B107" s="515" t="s">
        <v>556</v>
      </c>
      <c r="C107" s="573">
        <v>33665162</v>
      </c>
      <c r="D107" s="573">
        <v>30115131</v>
      </c>
      <c r="E107" s="573">
        <v>3550031</v>
      </c>
      <c r="F107" s="573">
        <v>0</v>
      </c>
      <c r="G107" s="573">
        <v>0</v>
      </c>
      <c r="H107" s="573">
        <v>33665162</v>
      </c>
      <c r="I107" s="573">
        <v>20230613</v>
      </c>
      <c r="J107" s="573">
        <v>995394</v>
      </c>
      <c r="K107" s="573">
        <v>0</v>
      </c>
      <c r="L107" s="573">
        <v>0</v>
      </c>
      <c r="M107" s="573">
        <v>19235219</v>
      </c>
      <c r="N107" s="573">
        <v>0</v>
      </c>
      <c r="O107" s="573">
        <v>0</v>
      </c>
      <c r="P107" s="573">
        <v>0</v>
      </c>
      <c r="Q107" s="573">
        <v>0</v>
      </c>
      <c r="R107" s="574">
        <v>13434549</v>
      </c>
      <c r="S107" s="502">
        <f t="shared" si="18"/>
        <v>32669768</v>
      </c>
      <c r="T107" s="503">
        <f t="shared" si="19"/>
        <v>4.920236475286241</v>
      </c>
      <c r="U107" s="504">
        <f t="shared" si="15"/>
        <v>0</v>
      </c>
      <c r="V107" s="537">
        <f t="shared" si="16"/>
        <v>0</v>
      </c>
    </row>
    <row r="108" spans="1:22" s="406" customFormat="1" ht="24" customHeight="1">
      <c r="A108" s="507" t="s">
        <v>557</v>
      </c>
      <c r="B108" s="515" t="s">
        <v>462</v>
      </c>
      <c r="C108" s="573">
        <v>13829650</v>
      </c>
      <c r="D108" s="573">
        <v>3941815</v>
      </c>
      <c r="E108" s="573">
        <v>9887835</v>
      </c>
      <c r="F108" s="573">
        <v>0</v>
      </c>
      <c r="G108" s="573">
        <v>0</v>
      </c>
      <c r="H108" s="573">
        <v>13829650</v>
      </c>
      <c r="I108" s="573">
        <v>12768511</v>
      </c>
      <c r="J108" s="573">
        <v>443236</v>
      </c>
      <c r="K108" s="573">
        <v>98900</v>
      </c>
      <c r="L108" s="573">
        <v>0</v>
      </c>
      <c r="M108" s="573">
        <v>12226375</v>
      </c>
      <c r="N108" s="573">
        <v>0</v>
      </c>
      <c r="O108" s="573">
        <v>0</v>
      </c>
      <c r="P108" s="573">
        <v>0</v>
      </c>
      <c r="Q108" s="573">
        <v>0</v>
      </c>
      <c r="R108" s="574">
        <v>1061139</v>
      </c>
      <c r="S108" s="502">
        <f t="shared" si="18"/>
        <v>13287514</v>
      </c>
      <c r="T108" s="503">
        <f t="shared" si="19"/>
        <v>4.245882703159358</v>
      </c>
      <c r="U108" s="504">
        <f t="shared" si="15"/>
        <v>0</v>
      </c>
      <c r="V108" s="537">
        <f t="shared" si="16"/>
        <v>0</v>
      </c>
    </row>
    <row r="109" spans="1:22" s="406" customFormat="1" ht="24" customHeight="1">
      <c r="A109" s="507" t="s">
        <v>561</v>
      </c>
      <c r="B109" s="515" t="s">
        <v>574</v>
      </c>
      <c r="C109" s="573">
        <v>12877997</v>
      </c>
      <c r="D109" s="573">
        <v>3803371</v>
      </c>
      <c r="E109" s="573">
        <v>9074626</v>
      </c>
      <c r="F109" s="573">
        <v>0</v>
      </c>
      <c r="G109" s="573">
        <v>0</v>
      </c>
      <c r="H109" s="573">
        <v>12877997</v>
      </c>
      <c r="I109" s="573">
        <v>11213796</v>
      </c>
      <c r="J109" s="573">
        <v>118530</v>
      </c>
      <c r="K109" s="573">
        <v>30046</v>
      </c>
      <c r="L109" s="573">
        <v>0</v>
      </c>
      <c r="M109" s="573">
        <v>11065220</v>
      </c>
      <c r="N109" s="573">
        <v>0</v>
      </c>
      <c r="O109" s="573">
        <v>0</v>
      </c>
      <c r="P109" s="573">
        <v>0</v>
      </c>
      <c r="Q109" s="573">
        <v>0</v>
      </c>
      <c r="R109" s="574">
        <v>1664201</v>
      </c>
      <c r="S109" s="502">
        <f t="shared" si="18"/>
        <v>12729421</v>
      </c>
      <c r="T109" s="503">
        <f t="shared" si="19"/>
        <v>1.3249393871620279</v>
      </c>
      <c r="U109" s="504">
        <f t="shared" si="15"/>
        <v>0</v>
      </c>
      <c r="V109" s="537">
        <f t="shared" si="16"/>
        <v>0</v>
      </c>
    </row>
    <row r="110" spans="1:22" s="406" customFormat="1" ht="24" customHeight="1">
      <c r="A110" s="507" t="s">
        <v>575</v>
      </c>
      <c r="B110" s="515" t="s">
        <v>576</v>
      </c>
      <c r="C110" s="573">
        <v>37671383</v>
      </c>
      <c r="D110" s="573">
        <v>28801937</v>
      </c>
      <c r="E110" s="573">
        <v>8869446</v>
      </c>
      <c r="F110" s="573">
        <v>0</v>
      </c>
      <c r="G110" s="573">
        <v>0</v>
      </c>
      <c r="H110" s="573">
        <v>37671383</v>
      </c>
      <c r="I110" s="573">
        <v>31909671</v>
      </c>
      <c r="J110" s="573">
        <v>42425</v>
      </c>
      <c r="K110" s="573">
        <v>1</v>
      </c>
      <c r="L110" s="573">
        <v>0</v>
      </c>
      <c r="M110" s="573">
        <v>31867245</v>
      </c>
      <c r="N110" s="573">
        <v>0</v>
      </c>
      <c r="O110" s="573">
        <v>0</v>
      </c>
      <c r="P110" s="573">
        <v>0</v>
      </c>
      <c r="Q110" s="573">
        <v>0</v>
      </c>
      <c r="R110" s="574">
        <v>5761712</v>
      </c>
      <c r="S110" s="502">
        <f t="shared" si="18"/>
        <v>37628957</v>
      </c>
      <c r="T110" s="503">
        <f t="shared" si="19"/>
        <v>0.1329565572769459</v>
      </c>
      <c r="U110" s="504">
        <f t="shared" si="15"/>
        <v>0</v>
      </c>
      <c r="V110" s="537">
        <f t="shared" si="16"/>
        <v>0</v>
      </c>
    </row>
    <row r="111" spans="1:22" s="421" customFormat="1" ht="24" customHeight="1">
      <c r="A111" s="416">
        <v>14</v>
      </c>
      <c r="B111" s="417" t="s">
        <v>519</v>
      </c>
      <c r="C111" s="555">
        <f>SUM(C112:C116)</f>
        <v>19699225</v>
      </c>
      <c r="D111" s="555">
        <f aca="true" t="shared" si="24" ref="D111:R111">SUM(D112:D116)</f>
        <v>14654948</v>
      </c>
      <c r="E111" s="555">
        <f t="shared" si="24"/>
        <v>5044277</v>
      </c>
      <c r="F111" s="555">
        <f t="shared" si="24"/>
        <v>16000</v>
      </c>
      <c r="G111" s="555">
        <f t="shared" si="24"/>
        <v>0</v>
      </c>
      <c r="H111" s="555">
        <f t="shared" si="24"/>
        <v>19683225</v>
      </c>
      <c r="I111" s="555">
        <f t="shared" si="24"/>
        <v>12730385</v>
      </c>
      <c r="J111" s="555">
        <f t="shared" si="24"/>
        <v>1240001</v>
      </c>
      <c r="K111" s="555">
        <f t="shared" si="24"/>
        <v>857997</v>
      </c>
      <c r="L111" s="555">
        <f t="shared" si="24"/>
        <v>0</v>
      </c>
      <c r="M111" s="555">
        <f t="shared" si="24"/>
        <v>10632387</v>
      </c>
      <c r="N111" s="555">
        <f t="shared" si="24"/>
        <v>0</v>
      </c>
      <c r="O111" s="555">
        <f t="shared" si="24"/>
        <v>0</v>
      </c>
      <c r="P111" s="555">
        <f t="shared" si="24"/>
        <v>0</v>
      </c>
      <c r="Q111" s="555">
        <f t="shared" si="24"/>
        <v>0</v>
      </c>
      <c r="R111" s="555">
        <f t="shared" si="24"/>
        <v>6952840</v>
      </c>
      <c r="S111" s="418">
        <f t="shared" si="18"/>
        <v>17585227</v>
      </c>
      <c r="T111" s="419">
        <f t="shared" si="19"/>
        <v>16.480239992741772</v>
      </c>
      <c r="U111" s="420">
        <v>1279689</v>
      </c>
      <c r="V111" s="537">
        <f t="shared" si="16"/>
        <v>0</v>
      </c>
    </row>
    <row r="112" spans="1:22" s="406" customFormat="1" ht="24" customHeight="1">
      <c r="A112" s="512" t="s">
        <v>520</v>
      </c>
      <c r="B112" s="509" t="s">
        <v>521</v>
      </c>
      <c r="C112" s="545">
        <v>547508</v>
      </c>
      <c r="D112" s="543">
        <v>195695</v>
      </c>
      <c r="E112" s="543">
        <v>351813</v>
      </c>
      <c r="F112" s="543">
        <v>16000</v>
      </c>
      <c r="G112" s="543">
        <v>0</v>
      </c>
      <c r="H112" s="543">
        <v>531508</v>
      </c>
      <c r="I112" s="543">
        <v>531508</v>
      </c>
      <c r="J112" s="543">
        <v>268958</v>
      </c>
      <c r="K112" s="543">
        <v>17500</v>
      </c>
      <c r="L112" s="543">
        <v>0</v>
      </c>
      <c r="M112" s="543">
        <v>245050</v>
      </c>
      <c r="N112" s="543">
        <v>0</v>
      </c>
      <c r="O112" s="550">
        <v>0</v>
      </c>
      <c r="P112" s="550">
        <v>0</v>
      </c>
      <c r="Q112" s="550">
        <v>0</v>
      </c>
      <c r="R112" s="545">
        <v>0</v>
      </c>
      <c r="S112" s="502">
        <f t="shared" si="18"/>
        <v>245050</v>
      </c>
      <c r="T112" s="503">
        <f t="shared" si="19"/>
        <v>53.895331772993075</v>
      </c>
      <c r="U112" s="504">
        <f aca="true" t="shared" si="25" ref="U112:U121">C112-F112-H112</f>
        <v>0</v>
      </c>
      <c r="V112" s="537">
        <f t="shared" si="16"/>
        <v>0</v>
      </c>
    </row>
    <row r="113" spans="1:22" s="406" customFormat="1" ht="24" customHeight="1">
      <c r="A113" s="512" t="s">
        <v>522</v>
      </c>
      <c r="B113" s="509" t="s">
        <v>523</v>
      </c>
      <c r="C113" s="545">
        <v>7578249</v>
      </c>
      <c r="D113" s="543">
        <v>5851828</v>
      </c>
      <c r="E113" s="543">
        <v>1726421</v>
      </c>
      <c r="F113" s="543">
        <v>0</v>
      </c>
      <c r="G113" s="543">
        <v>0</v>
      </c>
      <c r="H113" s="543">
        <v>7578249</v>
      </c>
      <c r="I113" s="543">
        <v>6713163</v>
      </c>
      <c r="J113" s="543">
        <v>310665</v>
      </c>
      <c r="K113" s="543">
        <v>828555</v>
      </c>
      <c r="L113" s="543">
        <v>0</v>
      </c>
      <c r="M113" s="543">
        <v>5573943</v>
      </c>
      <c r="N113" s="543">
        <v>0</v>
      </c>
      <c r="O113" s="550">
        <v>0</v>
      </c>
      <c r="P113" s="550">
        <v>0</v>
      </c>
      <c r="Q113" s="550">
        <v>0</v>
      </c>
      <c r="R113" s="545">
        <v>865086</v>
      </c>
      <c r="S113" s="502">
        <f t="shared" si="18"/>
        <v>6439029</v>
      </c>
      <c r="T113" s="503">
        <f t="shared" si="19"/>
        <v>16.9699439742488</v>
      </c>
      <c r="U113" s="504">
        <v>1279689</v>
      </c>
      <c r="V113" s="537">
        <f t="shared" si="16"/>
        <v>0</v>
      </c>
    </row>
    <row r="114" spans="1:22" s="406" customFormat="1" ht="24" customHeight="1">
      <c r="A114" s="512" t="s">
        <v>578</v>
      </c>
      <c r="B114" s="509" t="s">
        <v>579</v>
      </c>
      <c r="C114" s="545">
        <v>1587272</v>
      </c>
      <c r="D114" s="543">
        <v>620099</v>
      </c>
      <c r="E114" s="543">
        <v>967173</v>
      </c>
      <c r="F114" s="543">
        <v>0</v>
      </c>
      <c r="G114" s="543">
        <v>0</v>
      </c>
      <c r="H114" s="543">
        <v>1587272</v>
      </c>
      <c r="I114" s="543">
        <v>1437368</v>
      </c>
      <c r="J114" s="543">
        <v>104917</v>
      </c>
      <c r="K114" s="543">
        <v>11942</v>
      </c>
      <c r="L114" s="543">
        <v>0</v>
      </c>
      <c r="M114" s="543">
        <v>1320509</v>
      </c>
      <c r="N114" s="543">
        <v>0</v>
      </c>
      <c r="O114" s="550">
        <v>0</v>
      </c>
      <c r="P114" s="550">
        <v>0</v>
      </c>
      <c r="Q114" s="550">
        <v>0</v>
      </c>
      <c r="R114" s="545">
        <v>149904</v>
      </c>
      <c r="S114" s="502">
        <f t="shared" si="18"/>
        <v>1470413</v>
      </c>
      <c r="T114" s="503">
        <f t="shared" si="19"/>
        <v>8.130068291488332</v>
      </c>
      <c r="U114" s="504">
        <f t="shared" si="25"/>
        <v>0</v>
      </c>
      <c r="V114" s="537">
        <f t="shared" si="16"/>
        <v>0</v>
      </c>
    </row>
    <row r="115" spans="1:22" s="406" customFormat="1" ht="24" customHeight="1">
      <c r="A115" s="512" t="s">
        <v>582</v>
      </c>
      <c r="B115" s="509" t="s">
        <v>583</v>
      </c>
      <c r="C115" s="545">
        <v>3270940</v>
      </c>
      <c r="D115" s="543">
        <v>2227673</v>
      </c>
      <c r="E115" s="543">
        <v>1043267</v>
      </c>
      <c r="F115" s="543">
        <v>0</v>
      </c>
      <c r="G115" s="543">
        <v>0</v>
      </c>
      <c r="H115" s="543">
        <v>3270940</v>
      </c>
      <c r="I115" s="543">
        <v>2860666</v>
      </c>
      <c r="J115" s="543">
        <v>546311</v>
      </c>
      <c r="K115" s="543">
        <v>0</v>
      </c>
      <c r="L115" s="543">
        <v>0</v>
      </c>
      <c r="M115" s="543">
        <v>2314355</v>
      </c>
      <c r="N115" s="543">
        <v>0</v>
      </c>
      <c r="O115" s="550">
        <v>0</v>
      </c>
      <c r="P115" s="550">
        <v>0</v>
      </c>
      <c r="Q115" s="550">
        <v>0</v>
      </c>
      <c r="R115" s="545">
        <v>410274</v>
      </c>
      <c r="S115" s="502">
        <f t="shared" si="18"/>
        <v>2724629</v>
      </c>
      <c r="T115" s="503">
        <f t="shared" si="19"/>
        <v>19.09733607488606</v>
      </c>
      <c r="U115" s="504">
        <f t="shared" si="25"/>
        <v>0</v>
      </c>
      <c r="V115" s="537">
        <f t="shared" si="16"/>
        <v>0</v>
      </c>
    </row>
    <row r="116" spans="1:22" s="406" customFormat="1" ht="24" customHeight="1">
      <c r="A116" s="512" t="s">
        <v>600</v>
      </c>
      <c r="B116" s="509" t="s">
        <v>601</v>
      </c>
      <c r="C116" s="545">
        <v>6715256</v>
      </c>
      <c r="D116" s="543">
        <v>5759653</v>
      </c>
      <c r="E116" s="543">
        <v>955603</v>
      </c>
      <c r="F116" s="543">
        <v>0</v>
      </c>
      <c r="G116" s="543">
        <v>0</v>
      </c>
      <c r="H116" s="543">
        <v>6715256</v>
      </c>
      <c r="I116" s="543">
        <v>1187680</v>
      </c>
      <c r="J116" s="543">
        <v>9150</v>
      </c>
      <c r="K116" s="543">
        <v>0</v>
      </c>
      <c r="L116" s="543">
        <v>0</v>
      </c>
      <c r="M116" s="543">
        <v>1178530</v>
      </c>
      <c r="N116" s="543">
        <v>0</v>
      </c>
      <c r="O116" s="550">
        <v>0</v>
      </c>
      <c r="P116" s="550">
        <v>0</v>
      </c>
      <c r="Q116" s="550">
        <v>0</v>
      </c>
      <c r="R116" s="545">
        <v>5527576</v>
      </c>
      <c r="S116" s="502">
        <f t="shared" si="18"/>
        <v>6706106</v>
      </c>
      <c r="T116" s="503">
        <f t="shared" si="19"/>
        <v>0.7704095379226727</v>
      </c>
      <c r="U116" s="504"/>
      <c r="V116" s="537">
        <f t="shared" si="16"/>
        <v>0</v>
      </c>
    </row>
    <row r="117" spans="1:22" s="421" customFormat="1" ht="24" customHeight="1">
      <c r="A117" s="416">
        <v>15</v>
      </c>
      <c r="B117" s="417" t="s">
        <v>524</v>
      </c>
      <c r="C117" s="548">
        <f>SUM(C118:C121)</f>
        <v>50375550</v>
      </c>
      <c r="D117" s="548">
        <f aca="true" t="shared" si="26" ref="D117:R117">SUM(D118:D121)</f>
        <v>41245744</v>
      </c>
      <c r="E117" s="548">
        <f t="shared" si="26"/>
        <v>9129806</v>
      </c>
      <c r="F117" s="548">
        <f t="shared" si="26"/>
        <v>1000</v>
      </c>
      <c r="G117" s="548">
        <f t="shared" si="26"/>
        <v>0</v>
      </c>
      <c r="H117" s="548">
        <f t="shared" si="26"/>
        <v>50374550</v>
      </c>
      <c r="I117" s="548">
        <f t="shared" si="26"/>
        <v>29182478</v>
      </c>
      <c r="J117" s="548">
        <f t="shared" si="26"/>
        <v>2437518</v>
      </c>
      <c r="K117" s="548">
        <f t="shared" si="26"/>
        <v>460131</v>
      </c>
      <c r="L117" s="548">
        <f t="shared" si="26"/>
        <v>0</v>
      </c>
      <c r="M117" s="548">
        <f t="shared" si="26"/>
        <v>26284829</v>
      </c>
      <c r="N117" s="548">
        <f t="shared" si="26"/>
        <v>0</v>
      </c>
      <c r="O117" s="548">
        <f t="shared" si="26"/>
        <v>0</v>
      </c>
      <c r="P117" s="548">
        <f t="shared" si="26"/>
        <v>0</v>
      </c>
      <c r="Q117" s="548">
        <f t="shared" si="26"/>
        <v>0</v>
      </c>
      <c r="R117" s="548">
        <f t="shared" si="26"/>
        <v>21192072</v>
      </c>
      <c r="S117" s="418">
        <f t="shared" si="18"/>
        <v>47476901</v>
      </c>
      <c r="T117" s="419">
        <f t="shared" si="19"/>
        <v>9.92941380783359</v>
      </c>
      <c r="U117" s="420">
        <f t="shared" si="25"/>
        <v>0</v>
      </c>
      <c r="V117" s="537">
        <f t="shared" si="16"/>
        <v>0</v>
      </c>
    </row>
    <row r="118" spans="1:22" s="406" customFormat="1" ht="24" customHeight="1">
      <c r="A118" s="507">
        <v>15.1</v>
      </c>
      <c r="B118" s="518" t="s">
        <v>525</v>
      </c>
      <c r="C118" s="543">
        <v>16340632</v>
      </c>
      <c r="D118" s="543">
        <v>11084876</v>
      </c>
      <c r="E118" s="543">
        <v>5255756</v>
      </c>
      <c r="F118" s="543">
        <v>400</v>
      </c>
      <c r="G118" s="543">
        <v>0</v>
      </c>
      <c r="H118" s="543">
        <v>16340232</v>
      </c>
      <c r="I118" s="543">
        <v>14658649</v>
      </c>
      <c r="J118" s="543">
        <v>1940778</v>
      </c>
      <c r="K118" s="543">
        <v>0</v>
      </c>
      <c r="L118" s="543">
        <v>0</v>
      </c>
      <c r="M118" s="543">
        <v>12717871</v>
      </c>
      <c r="N118" s="543">
        <v>0</v>
      </c>
      <c r="O118" s="543">
        <v>0</v>
      </c>
      <c r="P118" s="543">
        <v>0</v>
      </c>
      <c r="Q118" s="550">
        <v>0</v>
      </c>
      <c r="R118" s="545">
        <v>1681583</v>
      </c>
      <c r="S118" s="502">
        <f t="shared" si="18"/>
        <v>14399454</v>
      </c>
      <c r="T118" s="503">
        <f t="shared" si="19"/>
        <v>13.239814937925043</v>
      </c>
      <c r="U118" s="504">
        <f t="shared" si="25"/>
        <v>0</v>
      </c>
      <c r="V118" s="537">
        <f t="shared" si="16"/>
        <v>0</v>
      </c>
    </row>
    <row r="119" spans="1:22" s="406" customFormat="1" ht="24" customHeight="1">
      <c r="A119" s="507">
        <v>15.2</v>
      </c>
      <c r="B119" s="518" t="s">
        <v>558</v>
      </c>
      <c r="C119" s="543">
        <v>12837890</v>
      </c>
      <c r="D119" s="543">
        <v>9472045</v>
      </c>
      <c r="E119" s="543">
        <v>3365845</v>
      </c>
      <c r="F119" s="543">
        <v>0</v>
      </c>
      <c r="G119" s="543">
        <v>0</v>
      </c>
      <c r="H119" s="543">
        <v>12837890</v>
      </c>
      <c r="I119" s="543">
        <v>11809729</v>
      </c>
      <c r="J119" s="543">
        <v>279450</v>
      </c>
      <c r="K119" s="543">
        <v>0</v>
      </c>
      <c r="L119" s="543">
        <v>0</v>
      </c>
      <c r="M119" s="543">
        <v>11530279</v>
      </c>
      <c r="N119" s="543">
        <v>0</v>
      </c>
      <c r="O119" s="543">
        <v>0</v>
      </c>
      <c r="P119" s="543">
        <v>0</v>
      </c>
      <c r="Q119" s="550">
        <v>0</v>
      </c>
      <c r="R119" s="545">
        <v>1028161</v>
      </c>
      <c r="S119" s="502">
        <f t="shared" si="18"/>
        <v>12558440</v>
      </c>
      <c r="T119" s="503">
        <f t="shared" si="19"/>
        <v>2.3662693699406647</v>
      </c>
      <c r="U119" s="504">
        <f t="shared" si="25"/>
        <v>0</v>
      </c>
      <c r="V119" s="537">
        <f t="shared" si="16"/>
        <v>0</v>
      </c>
    </row>
    <row r="120" spans="1:22" s="406" customFormat="1" ht="24" customHeight="1">
      <c r="A120" s="507">
        <v>15.3</v>
      </c>
      <c r="B120" s="518" t="s">
        <v>559</v>
      </c>
      <c r="C120" s="543">
        <v>18694469</v>
      </c>
      <c r="D120" s="543">
        <v>18295870</v>
      </c>
      <c r="E120" s="543">
        <v>398599</v>
      </c>
      <c r="F120" s="543">
        <v>0</v>
      </c>
      <c r="G120" s="543">
        <v>0</v>
      </c>
      <c r="H120" s="543">
        <v>18694469</v>
      </c>
      <c r="I120" s="543">
        <v>1233604</v>
      </c>
      <c r="J120" s="543">
        <v>128877</v>
      </c>
      <c r="K120" s="543">
        <v>460131</v>
      </c>
      <c r="L120" s="543">
        <v>0</v>
      </c>
      <c r="M120" s="543">
        <v>644596</v>
      </c>
      <c r="N120" s="543">
        <v>0</v>
      </c>
      <c r="O120" s="543">
        <v>0</v>
      </c>
      <c r="P120" s="543">
        <v>0</v>
      </c>
      <c r="Q120" s="550">
        <v>0</v>
      </c>
      <c r="R120" s="545">
        <v>17460865</v>
      </c>
      <c r="S120" s="502">
        <f t="shared" si="18"/>
        <v>18105461</v>
      </c>
      <c r="T120" s="503">
        <f t="shared" si="19"/>
        <v>47.74692689063914</v>
      </c>
      <c r="U120" s="504">
        <f t="shared" si="25"/>
        <v>0</v>
      </c>
      <c r="V120" s="537">
        <f t="shared" si="16"/>
        <v>0</v>
      </c>
    </row>
    <row r="121" spans="1:22" s="397" customFormat="1" ht="29.25" customHeight="1">
      <c r="A121" s="507">
        <v>15.4</v>
      </c>
      <c r="B121" s="518" t="s">
        <v>560</v>
      </c>
      <c r="C121" s="543">
        <v>2502559</v>
      </c>
      <c r="D121" s="543">
        <v>2392953</v>
      </c>
      <c r="E121" s="543">
        <v>109606</v>
      </c>
      <c r="F121" s="543">
        <v>600</v>
      </c>
      <c r="G121" s="543">
        <v>0</v>
      </c>
      <c r="H121" s="543">
        <v>2501959</v>
      </c>
      <c r="I121" s="543">
        <v>1480496</v>
      </c>
      <c r="J121" s="543">
        <v>88413</v>
      </c>
      <c r="K121" s="543">
        <v>0</v>
      </c>
      <c r="L121" s="543">
        <v>0</v>
      </c>
      <c r="M121" s="543">
        <v>1392083</v>
      </c>
      <c r="N121" s="543">
        <v>0</v>
      </c>
      <c r="O121" s="543">
        <v>0</v>
      </c>
      <c r="P121" s="543">
        <v>0</v>
      </c>
      <c r="Q121" s="550">
        <v>0</v>
      </c>
      <c r="R121" s="545">
        <v>1021463</v>
      </c>
      <c r="S121" s="502">
        <f t="shared" si="18"/>
        <v>2413546</v>
      </c>
      <c r="T121" s="503">
        <f t="shared" si="19"/>
        <v>5.9718499746031055</v>
      </c>
      <c r="U121" s="504">
        <f t="shared" si="25"/>
        <v>0</v>
      </c>
      <c r="V121" s="537">
        <f t="shared" si="16"/>
        <v>0</v>
      </c>
    </row>
    <row r="122" spans="1:22" s="397" customFormat="1" ht="19.5" customHeight="1">
      <c r="A122" s="931"/>
      <c r="B122" s="931"/>
      <c r="C122" s="931"/>
      <c r="D122" s="931"/>
      <c r="E122" s="931"/>
      <c r="F122" s="519"/>
      <c r="G122" s="520"/>
      <c r="H122" s="520"/>
      <c r="I122" s="520"/>
      <c r="J122" s="520"/>
      <c r="K122" s="520"/>
      <c r="L122" s="520"/>
      <c r="M122" s="520"/>
      <c r="N122" s="520"/>
      <c r="O122" s="886" t="str">
        <f>'[8]Thong tin'!B8</f>
        <v>Hải Phòng, ngày 04 tháng 10 năm 2017</v>
      </c>
      <c r="P122" s="886"/>
      <c r="Q122" s="886"/>
      <c r="R122" s="886"/>
      <c r="S122" s="886"/>
      <c r="T122" s="886"/>
      <c r="U122" s="908"/>
      <c r="V122" s="495"/>
    </row>
    <row r="123" spans="1:22" ht="18">
      <c r="A123" s="446"/>
      <c r="B123" s="891" t="s">
        <v>4</v>
      </c>
      <c r="C123" s="891"/>
      <c r="D123" s="891"/>
      <c r="E123" s="891"/>
      <c r="F123" s="530"/>
      <c r="G123" s="530"/>
      <c r="H123" s="530"/>
      <c r="I123" s="530"/>
      <c r="J123" s="530"/>
      <c r="K123" s="530"/>
      <c r="L123" s="530"/>
      <c r="M123" s="530"/>
      <c r="N123" s="530"/>
      <c r="O123" s="886" t="str">
        <f>'[8]Thong tin'!B7</f>
        <v>
PHÓ CỤC TRƯỞNG</v>
      </c>
      <c r="P123" s="886"/>
      <c r="Q123" s="886"/>
      <c r="R123" s="886"/>
      <c r="S123" s="886"/>
      <c r="T123" s="886"/>
      <c r="U123" s="909"/>
      <c r="V123" s="492"/>
    </row>
    <row r="124" spans="1:22" ht="18">
      <c r="A124" s="521"/>
      <c r="B124" s="531"/>
      <c r="C124" s="532"/>
      <c r="D124" s="532"/>
      <c r="E124" s="532"/>
      <c r="F124" s="532"/>
      <c r="G124" s="532"/>
      <c r="H124" s="532"/>
      <c r="I124" s="532"/>
      <c r="J124" s="532"/>
      <c r="K124" s="532"/>
      <c r="L124" s="532"/>
      <c r="M124" s="532"/>
      <c r="N124" s="532"/>
      <c r="O124" s="532"/>
      <c r="P124" s="532"/>
      <c r="Q124" s="532"/>
      <c r="R124" s="532"/>
      <c r="S124" s="532"/>
      <c r="T124" s="533"/>
      <c r="U124" s="909"/>
      <c r="V124" s="492"/>
    </row>
    <row r="125" spans="1:22" ht="18">
      <c r="A125" s="521"/>
      <c r="B125" s="932"/>
      <c r="C125" s="932"/>
      <c r="D125" s="932"/>
      <c r="E125" s="532"/>
      <c r="F125" s="532"/>
      <c r="G125" s="532"/>
      <c r="H125" s="532"/>
      <c r="I125" s="532"/>
      <c r="J125" s="532"/>
      <c r="K125" s="532"/>
      <c r="L125" s="532"/>
      <c r="M125" s="532"/>
      <c r="N125" s="532"/>
      <c r="O125" s="532"/>
      <c r="P125" s="532"/>
      <c r="Q125" s="913"/>
      <c r="R125" s="913"/>
      <c r="S125" s="913"/>
      <c r="T125" s="533"/>
      <c r="U125" s="909"/>
      <c r="V125" s="492"/>
    </row>
    <row r="126" spans="1:22" ht="15.75" customHeight="1">
      <c r="A126" s="521"/>
      <c r="B126" s="531"/>
      <c r="C126" s="532"/>
      <c r="D126" s="532"/>
      <c r="E126" s="532"/>
      <c r="F126" s="532"/>
      <c r="G126" s="532"/>
      <c r="H126" s="532"/>
      <c r="I126" s="532"/>
      <c r="J126" s="532"/>
      <c r="K126" s="532"/>
      <c r="L126" s="532"/>
      <c r="M126" s="532"/>
      <c r="N126" s="532"/>
      <c r="O126" s="532"/>
      <c r="P126" s="532"/>
      <c r="Q126" s="532"/>
      <c r="R126" s="532"/>
      <c r="S126" s="532"/>
      <c r="T126" s="533"/>
      <c r="U126" s="909"/>
      <c r="V126" s="492"/>
    </row>
    <row r="127" spans="1:22" ht="15.75" customHeight="1">
      <c r="A127" s="521"/>
      <c r="B127" s="932"/>
      <c r="C127" s="932"/>
      <c r="D127" s="932"/>
      <c r="E127" s="932"/>
      <c r="F127" s="932"/>
      <c r="G127" s="932"/>
      <c r="H127" s="932"/>
      <c r="I127" s="932"/>
      <c r="J127" s="932"/>
      <c r="K127" s="932"/>
      <c r="L127" s="932"/>
      <c r="M127" s="932"/>
      <c r="N127" s="932"/>
      <c r="O127" s="932"/>
      <c r="P127" s="932"/>
      <c r="Q127" s="532"/>
      <c r="R127" s="532"/>
      <c r="S127" s="532"/>
      <c r="T127" s="533"/>
      <c r="U127" s="909"/>
      <c r="V127" s="492"/>
    </row>
    <row r="128" spans="1:22" ht="18">
      <c r="A128" s="522"/>
      <c r="B128" s="534"/>
      <c r="C128" s="535"/>
      <c r="D128" s="535"/>
      <c r="E128" s="535"/>
      <c r="F128" s="535"/>
      <c r="G128" s="535"/>
      <c r="H128" s="535"/>
      <c r="I128" s="535"/>
      <c r="J128" s="535"/>
      <c r="K128" s="535"/>
      <c r="L128" s="535"/>
      <c r="M128" s="535"/>
      <c r="N128" s="535"/>
      <c r="O128" s="535"/>
      <c r="P128" s="535"/>
      <c r="Q128" s="535"/>
      <c r="R128" s="532"/>
      <c r="S128" s="532"/>
      <c r="T128" s="533"/>
      <c r="U128" s="909"/>
      <c r="V128" s="492"/>
    </row>
    <row r="129" spans="1:22" ht="18">
      <c r="A129" s="521"/>
      <c r="B129" s="932" t="str">
        <f>'Thong tin'!B5</f>
        <v>Trần Thị Minh</v>
      </c>
      <c r="C129" s="932"/>
      <c r="D129" s="932"/>
      <c r="E129" s="932"/>
      <c r="F129" s="532"/>
      <c r="G129" s="532"/>
      <c r="H129" s="532"/>
      <c r="I129" s="532"/>
      <c r="J129" s="532"/>
      <c r="K129" s="532"/>
      <c r="L129" s="532"/>
      <c r="M129" s="532"/>
      <c r="N129" s="532"/>
      <c r="O129" s="932" t="str">
        <f>'Thong tin'!B6</f>
        <v>Nguyễn Thị Mai Hoa</v>
      </c>
      <c r="P129" s="932"/>
      <c r="Q129" s="932"/>
      <c r="R129" s="932"/>
      <c r="S129" s="932"/>
      <c r="T129" s="932"/>
      <c r="U129" s="909"/>
      <c r="V129" s="492"/>
    </row>
    <row r="130" spans="1:22" ht="18">
      <c r="A130" s="523"/>
      <c r="B130" s="935"/>
      <c r="C130" s="935"/>
      <c r="D130" s="935"/>
      <c r="E130" s="935"/>
      <c r="F130" s="524"/>
      <c r="G130" s="524"/>
      <c r="H130" s="524"/>
      <c r="I130" s="524"/>
      <c r="J130" s="524"/>
      <c r="K130" s="524"/>
      <c r="L130" s="524"/>
      <c r="M130" s="524"/>
      <c r="N130" s="524"/>
      <c r="O130" s="524"/>
      <c r="P130" s="935"/>
      <c r="Q130" s="935"/>
      <c r="R130" s="935"/>
      <c r="S130" s="935"/>
      <c r="T130" s="936"/>
      <c r="U130" s="909"/>
      <c r="V130" s="492"/>
    </row>
    <row r="131" spans="1:22" ht="15">
      <c r="A131" s="525"/>
      <c r="B131" s="525"/>
      <c r="C131" s="526"/>
      <c r="D131" s="526"/>
      <c r="E131" s="526"/>
      <c r="F131" s="526"/>
      <c r="G131" s="526"/>
      <c r="H131" s="526"/>
      <c r="I131" s="526"/>
      <c r="J131" s="526"/>
      <c r="K131" s="526"/>
      <c r="L131" s="526"/>
      <c r="M131" s="526"/>
      <c r="N131" s="526"/>
      <c r="O131" s="526"/>
      <c r="P131" s="526"/>
      <c r="Q131" s="526"/>
      <c r="R131" s="526"/>
      <c r="S131" s="526"/>
      <c r="T131" s="527"/>
      <c r="U131" s="909"/>
      <c r="V131" s="492"/>
    </row>
    <row r="132" spans="1:22" ht="15">
      <c r="A132" s="525"/>
      <c r="B132" s="525"/>
      <c r="C132" s="526"/>
      <c r="D132" s="526"/>
      <c r="E132" s="526"/>
      <c r="F132" s="526"/>
      <c r="G132" s="526"/>
      <c r="H132" s="526"/>
      <c r="I132" s="526"/>
      <c r="J132" s="526"/>
      <c r="K132" s="526"/>
      <c r="L132" s="526"/>
      <c r="M132" s="526"/>
      <c r="N132" s="526"/>
      <c r="O132" s="526"/>
      <c r="P132" s="526"/>
      <c r="Q132" s="526"/>
      <c r="R132" s="526"/>
      <c r="S132" s="526"/>
      <c r="T132" s="527"/>
      <c r="U132" s="909"/>
      <c r="V132" s="492"/>
    </row>
    <row r="133" spans="1:22" ht="15">
      <c r="A133" s="525"/>
      <c r="B133" s="525"/>
      <c r="C133" s="526"/>
      <c r="D133" s="526"/>
      <c r="E133" s="526"/>
      <c r="F133" s="526"/>
      <c r="G133" s="526"/>
      <c r="H133" s="526"/>
      <c r="I133" s="526"/>
      <c r="J133" s="526"/>
      <c r="K133" s="526"/>
      <c r="L133" s="526"/>
      <c r="M133" s="526"/>
      <c r="N133" s="526"/>
      <c r="O133" s="526"/>
      <c r="P133" s="526"/>
      <c r="Q133" s="526"/>
      <c r="R133" s="526"/>
      <c r="S133" s="526"/>
      <c r="T133" s="527"/>
      <c r="U133" s="909"/>
      <c r="V133" s="492"/>
    </row>
    <row r="134" spans="1:22" ht="15">
      <c r="A134" s="525"/>
      <c r="B134" s="525"/>
      <c r="C134" s="526"/>
      <c r="D134" s="526"/>
      <c r="E134" s="526"/>
      <c r="F134" s="526"/>
      <c r="G134" s="526"/>
      <c r="H134" s="526"/>
      <c r="I134" s="526"/>
      <c r="J134" s="526"/>
      <c r="K134" s="526"/>
      <c r="L134" s="526"/>
      <c r="M134" s="526"/>
      <c r="N134" s="526"/>
      <c r="O134" s="526"/>
      <c r="P134" s="526"/>
      <c r="Q134" s="526"/>
      <c r="R134" s="526"/>
      <c r="S134" s="526"/>
      <c r="T134" s="527"/>
      <c r="U134" s="909"/>
      <c r="V134" s="492"/>
    </row>
    <row r="135" spans="1:22" ht="15">
      <c r="A135" s="525"/>
      <c r="B135" s="525"/>
      <c r="C135" s="526"/>
      <c r="D135" s="526"/>
      <c r="E135" s="526"/>
      <c r="F135" s="526"/>
      <c r="G135" s="526"/>
      <c r="H135" s="526"/>
      <c r="I135" s="526"/>
      <c r="J135" s="526"/>
      <c r="K135" s="526"/>
      <c r="L135" s="526"/>
      <c r="M135" s="526"/>
      <c r="N135" s="526"/>
      <c r="O135" s="526"/>
      <c r="P135" s="526"/>
      <c r="Q135" s="526"/>
      <c r="R135" s="526"/>
      <c r="S135" s="526"/>
      <c r="T135" s="527"/>
      <c r="U135" s="909"/>
      <c r="V135" s="492"/>
    </row>
    <row r="136" spans="1:22" ht="15">
      <c r="A136" s="525"/>
      <c r="B136" s="525"/>
      <c r="C136" s="526"/>
      <c r="D136" s="526"/>
      <c r="E136" s="526"/>
      <c r="F136" s="526"/>
      <c r="G136" s="526"/>
      <c r="H136" s="526"/>
      <c r="I136" s="526"/>
      <c r="J136" s="526"/>
      <c r="K136" s="526"/>
      <c r="L136" s="526"/>
      <c r="M136" s="526"/>
      <c r="N136" s="526"/>
      <c r="O136" s="526"/>
      <c r="P136" s="526"/>
      <c r="Q136" s="526"/>
      <c r="R136" s="526"/>
      <c r="S136" s="526"/>
      <c r="T136" s="527"/>
      <c r="U136" s="909"/>
      <c r="V136" s="492"/>
    </row>
    <row r="137" spans="1:22" ht="15">
      <c r="A137" s="525"/>
      <c r="B137" s="525"/>
      <c r="C137" s="526"/>
      <c r="D137" s="526"/>
      <c r="E137" s="526"/>
      <c r="F137" s="526"/>
      <c r="G137" s="526"/>
      <c r="H137" s="526"/>
      <c r="I137" s="526"/>
      <c r="J137" s="526"/>
      <c r="K137" s="526"/>
      <c r="L137" s="526"/>
      <c r="M137" s="526"/>
      <c r="N137" s="526"/>
      <c r="O137" s="526"/>
      <c r="P137" s="526"/>
      <c r="Q137" s="526"/>
      <c r="R137" s="526"/>
      <c r="S137" s="526"/>
      <c r="T137" s="527"/>
      <c r="U137" s="909"/>
      <c r="V137" s="492"/>
    </row>
    <row r="138" spans="1:22" ht="15">
      <c r="A138" s="525"/>
      <c r="B138" s="525"/>
      <c r="C138" s="526"/>
      <c r="D138" s="526"/>
      <c r="E138" s="526"/>
      <c r="F138" s="526"/>
      <c r="G138" s="526"/>
      <c r="H138" s="526"/>
      <c r="I138" s="526"/>
      <c r="J138" s="526"/>
      <c r="K138" s="526"/>
      <c r="L138" s="526"/>
      <c r="M138" s="526"/>
      <c r="N138" s="526"/>
      <c r="O138" s="526"/>
      <c r="P138" s="526"/>
      <c r="Q138" s="526"/>
      <c r="R138" s="526"/>
      <c r="S138" s="526"/>
      <c r="T138" s="527"/>
      <c r="U138" s="909"/>
      <c r="V138" s="492"/>
    </row>
    <row r="139" spans="1:22" ht="15">
      <c r="A139" s="525"/>
      <c r="B139" s="525"/>
      <c r="C139" s="526"/>
      <c r="D139" s="526"/>
      <c r="E139" s="526"/>
      <c r="F139" s="526"/>
      <c r="G139" s="526"/>
      <c r="H139" s="526"/>
      <c r="I139" s="526"/>
      <c r="J139" s="526"/>
      <c r="K139" s="526"/>
      <c r="L139" s="526"/>
      <c r="M139" s="526"/>
      <c r="N139" s="526"/>
      <c r="O139" s="526"/>
      <c r="P139" s="526"/>
      <c r="Q139" s="526"/>
      <c r="R139" s="526"/>
      <c r="S139" s="526"/>
      <c r="T139" s="527"/>
      <c r="U139" s="909"/>
      <c r="V139" s="492"/>
    </row>
    <row r="140" spans="1:22" ht="15">
      <c r="A140" s="525"/>
      <c r="B140" s="525"/>
      <c r="C140" s="526"/>
      <c r="D140" s="526"/>
      <c r="E140" s="526"/>
      <c r="F140" s="526"/>
      <c r="G140" s="526"/>
      <c r="H140" s="526"/>
      <c r="I140" s="526"/>
      <c r="J140" s="526"/>
      <c r="K140" s="526"/>
      <c r="L140" s="526"/>
      <c r="M140" s="526"/>
      <c r="N140" s="526"/>
      <c r="O140" s="526"/>
      <c r="P140" s="526"/>
      <c r="Q140" s="526"/>
      <c r="R140" s="526"/>
      <c r="S140" s="526"/>
      <c r="T140" s="527"/>
      <c r="U140" s="909"/>
      <c r="V140" s="492"/>
    </row>
    <row r="141" spans="1:22" ht="15">
      <c r="A141" s="525"/>
      <c r="B141" s="525"/>
      <c r="C141" s="526"/>
      <c r="D141" s="526"/>
      <c r="E141" s="526"/>
      <c r="F141" s="526"/>
      <c r="G141" s="526"/>
      <c r="H141" s="526"/>
      <c r="I141" s="526"/>
      <c r="J141" s="526"/>
      <c r="K141" s="526"/>
      <c r="L141" s="526"/>
      <c r="M141" s="526"/>
      <c r="N141" s="526"/>
      <c r="O141" s="526"/>
      <c r="P141" s="526"/>
      <c r="Q141" s="526"/>
      <c r="R141" s="526"/>
      <c r="S141" s="526"/>
      <c r="T141" s="527"/>
      <c r="U141" s="909"/>
      <c r="V141" s="492"/>
    </row>
    <row r="142" spans="1:22" ht="15">
      <c r="A142" s="525"/>
      <c r="B142" s="525"/>
      <c r="C142" s="526"/>
      <c r="D142" s="526"/>
      <c r="E142" s="526"/>
      <c r="F142" s="526"/>
      <c r="G142" s="526"/>
      <c r="H142" s="526"/>
      <c r="I142" s="526"/>
      <c r="J142" s="526"/>
      <c r="K142" s="526"/>
      <c r="L142" s="526"/>
      <c r="M142" s="526"/>
      <c r="N142" s="526"/>
      <c r="O142" s="526"/>
      <c r="P142" s="526"/>
      <c r="Q142" s="526"/>
      <c r="R142" s="526"/>
      <c r="S142" s="526"/>
      <c r="T142" s="527"/>
      <c r="U142" s="909"/>
      <c r="V142" s="492"/>
    </row>
    <row r="143" spans="1:22" ht="15">
      <c r="A143" s="525"/>
      <c r="B143" s="525"/>
      <c r="C143" s="526"/>
      <c r="D143" s="526"/>
      <c r="E143" s="526"/>
      <c r="F143" s="526"/>
      <c r="G143" s="526"/>
      <c r="H143" s="526"/>
      <c r="I143" s="526"/>
      <c r="J143" s="526"/>
      <c r="K143" s="526"/>
      <c r="L143" s="526"/>
      <c r="M143" s="526"/>
      <c r="N143" s="526"/>
      <c r="O143" s="526"/>
      <c r="P143" s="526"/>
      <c r="Q143" s="526"/>
      <c r="R143" s="526"/>
      <c r="S143" s="526"/>
      <c r="T143" s="527"/>
      <c r="U143" s="909"/>
      <c r="V143" s="492"/>
    </row>
    <row r="144" spans="1:22" ht="15">
      <c r="A144" s="525"/>
      <c r="B144" s="525"/>
      <c r="C144" s="526"/>
      <c r="D144" s="526"/>
      <c r="E144" s="526"/>
      <c r="F144" s="526"/>
      <c r="G144" s="526"/>
      <c r="H144" s="526"/>
      <c r="I144" s="526"/>
      <c r="J144" s="526"/>
      <c r="K144" s="526"/>
      <c r="L144" s="526"/>
      <c r="M144" s="526"/>
      <c r="N144" s="526"/>
      <c r="O144" s="526"/>
      <c r="P144" s="526"/>
      <c r="Q144" s="526"/>
      <c r="R144" s="526"/>
      <c r="S144" s="526"/>
      <c r="T144" s="527"/>
      <c r="U144" s="909"/>
      <c r="V144" s="492"/>
    </row>
    <row r="145" spans="1:22" ht="15">
      <c r="A145" s="525"/>
      <c r="B145" s="525"/>
      <c r="C145" s="526"/>
      <c r="D145" s="526"/>
      <c r="E145" s="526"/>
      <c r="F145" s="526"/>
      <c r="G145" s="526"/>
      <c r="H145" s="526"/>
      <c r="I145" s="526"/>
      <c r="J145" s="526"/>
      <c r="K145" s="526"/>
      <c r="L145" s="526"/>
      <c r="M145" s="526"/>
      <c r="N145" s="526"/>
      <c r="O145" s="526"/>
      <c r="P145" s="526"/>
      <c r="Q145" s="526"/>
      <c r="R145" s="526"/>
      <c r="S145" s="526"/>
      <c r="T145" s="527"/>
      <c r="U145" s="909"/>
      <c r="V145" s="492"/>
    </row>
    <row r="146" spans="1:22" ht="15">
      <c r="A146" s="525"/>
      <c r="B146" s="525"/>
      <c r="C146" s="526"/>
      <c r="D146" s="526"/>
      <c r="E146" s="526"/>
      <c r="F146" s="526"/>
      <c r="G146" s="526"/>
      <c r="H146" s="526"/>
      <c r="I146" s="526"/>
      <c r="J146" s="526"/>
      <c r="K146" s="526"/>
      <c r="L146" s="526"/>
      <c r="M146" s="526"/>
      <c r="N146" s="526"/>
      <c r="O146" s="526"/>
      <c r="P146" s="526"/>
      <c r="Q146" s="526"/>
      <c r="R146" s="526"/>
      <c r="S146" s="526"/>
      <c r="T146" s="527"/>
      <c r="U146" s="909"/>
      <c r="V146" s="492"/>
    </row>
    <row r="147" spans="1:22" ht="15">
      <c r="A147" s="525"/>
      <c r="B147" s="525"/>
      <c r="C147" s="526"/>
      <c r="D147" s="526"/>
      <c r="E147" s="526"/>
      <c r="F147" s="526"/>
      <c r="G147" s="526"/>
      <c r="H147" s="526"/>
      <c r="I147" s="526"/>
      <c r="J147" s="526"/>
      <c r="K147" s="526"/>
      <c r="L147" s="526"/>
      <c r="M147" s="526"/>
      <c r="N147" s="526"/>
      <c r="O147" s="526"/>
      <c r="P147" s="526"/>
      <c r="Q147" s="526"/>
      <c r="R147" s="526"/>
      <c r="S147" s="526"/>
      <c r="T147" s="527"/>
      <c r="U147" s="909"/>
      <c r="V147" s="492"/>
    </row>
    <row r="148" spans="1:22" ht="15">
      <c r="A148" s="525"/>
      <c r="B148" s="525"/>
      <c r="C148" s="526"/>
      <c r="D148" s="526"/>
      <c r="E148" s="526"/>
      <c r="F148" s="526"/>
      <c r="G148" s="526"/>
      <c r="H148" s="526"/>
      <c r="I148" s="526"/>
      <c r="J148" s="526"/>
      <c r="K148" s="526"/>
      <c r="L148" s="526"/>
      <c r="M148" s="526"/>
      <c r="N148" s="526"/>
      <c r="O148" s="526"/>
      <c r="P148" s="526"/>
      <c r="Q148" s="526"/>
      <c r="R148" s="526"/>
      <c r="S148" s="526"/>
      <c r="T148" s="527"/>
      <c r="U148" s="909"/>
      <c r="V148" s="492"/>
    </row>
    <row r="149" spans="1:22" ht="15">
      <c r="A149" s="525"/>
      <c r="B149" s="525"/>
      <c r="C149" s="526"/>
      <c r="D149" s="526"/>
      <c r="E149" s="526"/>
      <c r="F149" s="526"/>
      <c r="G149" s="526"/>
      <c r="H149" s="526"/>
      <c r="I149" s="526"/>
      <c r="J149" s="526"/>
      <c r="K149" s="526"/>
      <c r="L149" s="526"/>
      <c r="M149" s="526"/>
      <c r="N149" s="526"/>
      <c r="O149" s="526"/>
      <c r="P149" s="526"/>
      <c r="Q149" s="526"/>
      <c r="R149" s="526"/>
      <c r="S149" s="526"/>
      <c r="T149" s="527"/>
      <c r="U149" s="909"/>
      <c r="V149" s="492"/>
    </row>
    <row r="150" spans="1:22" ht="15">
      <c r="A150" s="525"/>
      <c r="B150" s="525"/>
      <c r="C150" s="526"/>
      <c r="D150" s="526"/>
      <c r="E150" s="526"/>
      <c r="F150" s="526"/>
      <c r="G150" s="526"/>
      <c r="H150" s="526"/>
      <c r="I150" s="526"/>
      <c r="J150" s="526"/>
      <c r="K150" s="526"/>
      <c r="L150" s="526"/>
      <c r="M150" s="526"/>
      <c r="N150" s="526"/>
      <c r="O150" s="526"/>
      <c r="P150" s="526"/>
      <c r="Q150" s="526"/>
      <c r="R150" s="526"/>
      <c r="S150" s="526"/>
      <c r="T150" s="527"/>
      <c r="U150" s="909"/>
      <c r="V150" s="492"/>
    </row>
    <row r="151" spans="1:22" ht="15">
      <c r="A151" s="525"/>
      <c r="B151" s="525"/>
      <c r="C151" s="526"/>
      <c r="D151" s="526"/>
      <c r="E151" s="526"/>
      <c r="F151" s="526"/>
      <c r="G151" s="526"/>
      <c r="H151" s="526"/>
      <c r="I151" s="526"/>
      <c r="J151" s="526"/>
      <c r="K151" s="526"/>
      <c r="L151" s="526"/>
      <c r="M151" s="526"/>
      <c r="N151" s="526"/>
      <c r="O151" s="526"/>
      <c r="P151" s="526"/>
      <c r="Q151" s="526"/>
      <c r="R151" s="526"/>
      <c r="S151" s="526"/>
      <c r="T151" s="527"/>
      <c r="U151" s="909"/>
      <c r="V151" s="492"/>
    </row>
    <row r="152" spans="1:22" ht="15">
      <c r="A152" s="525"/>
      <c r="B152" s="525"/>
      <c r="C152" s="526"/>
      <c r="D152" s="526"/>
      <c r="E152" s="526"/>
      <c r="F152" s="526"/>
      <c r="G152" s="526"/>
      <c r="H152" s="526"/>
      <c r="I152" s="526"/>
      <c r="J152" s="526"/>
      <c r="K152" s="526"/>
      <c r="L152" s="526"/>
      <c r="M152" s="526"/>
      <c r="N152" s="526"/>
      <c r="O152" s="526"/>
      <c r="P152" s="526"/>
      <c r="Q152" s="526"/>
      <c r="R152" s="526"/>
      <c r="S152" s="526"/>
      <c r="T152" s="527"/>
      <c r="U152" s="909"/>
      <c r="V152" s="492"/>
    </row>
    <row r="153" spans="1:22" ht="15">
      <c r="A153" s="525"/>
      <c r="B153" s="525"/>
      <c r="C153" s="526"/>
      <c r="D153" s="526"/>
      <c r="E153" s="526"/>
      <c r="F153" s="526"/>
      <c r="G153" s="526"/>
      <c r="H153" s="526"/>
      <c r="I153" s="526"/>
      <c r="J153" s="526"/>
      <c r="K153" s="526"/>
      <c r="L153" s="526"/>
      <c r="M153" s="526"/>
      <c r="N153" s="526"/>
      <c r="O153" s="526"/>
      <c r="P153" s="526"/>
      <c r="Q153" s="526"/>
      <c r="R153" s="526"/>
      <c r="S153" s="526"/>
      <c r="T153" s="527"/>
      <c r="U153" s="909"/>
      <c r="V153" s="492"/>
    </row>
    <row r="154" spans="1:22" ht="15">
      <c r="A154" s="525"/>
      <c r="B154" s="525"/>
      <c r="C154" s="526"/>
      <c r="D154" s="526"/>
      <c r="E154" s="526"/>
      <c r="F154" s="526"/>
      <c r="G154" s="526"/>
      <c r="H154" s="526"/>
      <c r="I154" s="526"/>
      <c r="J154" s="526"/>
      <c r="K154" s="526"/>
      <c r="L154" s="526"/>
      <c r="M154" s="526"/>
      <c r="N154" s="526"/>
      <c r="O154" s="526"/>
      <c r="P154" s="526"/>
      <c r="Q154" s="526"/>
      <c r="R154" s="526"/>
      <c r="S154" s="526"/>
      <c r="T154" s="527"/>
      <c r="U154" s="909"/>
      <c r="V154" s="492"/>
    </row>
    <row r="155" spans="1:22" ht="15">
      <c r="A155" s="525"/>
      <c r="B155" s="525"/>
      <c r="C155" s="526"/>
      <c r="D155" s="526"/>
      <c r="E155" s="526"/>
      <c r="F155" s="526"/>
      <c r="G155" s="526"/>
      <c r="H155" s="526"/>
      <c r="I155" s="526"/>
      <c r="J155" s="526"/>
      <c r="K155" s="526"/>
      <c r="L155" s="526"/>
      <c r="M155" s="526"/>
      <c r="N155" s="526"/>
      <c r="O155" s="526"/>
      <c r="P155" s="526"/>
      <c r="Q155" s="526"/>
      <c r="R155" s="526"/>
      <c r="S155" s="526"/>
      <c r="T155" s="527"/>
      <c r="U155" s="909"/>
      <c r="V155" s="492"/>
    </row>
    <row r="156" spans="1:22" ht="15">
      <c r="A156" s="525"/>
      <c r="B156" s="525"/>
      <c r="C156" s="526"/>
      <c r="D156" s="526"/>
      <c r="E156" s="526"/>
      <c r="F156" s="526"/>
      <c r="G156" s="526"/>
      <c r="H156" s="526"/>
      <c r="I156" s="526"/>
      <c r="J156" s="526"/>
      <c r="K156" s="526"/>
      <c r="L156" s="526"/>
      <c r="M156" s="526"/>
      <c r="N156" s="526"/>
      <c r="O156" s="526"/>
      <c r="P156" s="526"/>
      <c r="Q156" s="526"/>
      <c r="R156" s="526"/>
      <c r="S156" s="526"/>
      <c r="T156" s="527"/>
      <c r="U156" s="909"/>
      <c r="V156" s="492"/>
    </row>
    <row r="157" spans="1:22" ht="15">
      <c r="A157" s="525"/>
      <c r="B157" s="525"/>
      <c r="C157" s="526"/>
      <c r="D157" s="526"/>
      <c r="E157" s="526"/>
      <c r="F157" s="526"/>
      <c r="G157" s="526"/>
      <c r="H157" s="526"/>
      <c r="I157" s="526"/>
      <c r="J157" s="526"/>
      <c r="K157" s="526"/>
      <c r="L157" s="526"/>
      <c r="M157" s="526"/>
      <c r="N157" s="526"/>
      <c r="O157" s="526"/>
      <c r="P157" s="526"/>
      <c r="Q157" s="526"/>
      <c r="R157" s="526"/>
      <c r="S157" s="526"/>
      <c r="T157" s="527"/>
      <c r="U157" s="909"/>
      <c r="V157" s="492"/>
    </row>
    <row r="158" spans="1:22" ht="15">
      <c r="A158" s="525"/>
      <c r="B158" s="525"/>
      <c r="C158" s="526"/>
      <c r="D158" s="526"/>
      <c r="E158" s="526"/>
      <c r="F158" s="526"/>
      <c r="G158" s="526"/>
      <c r="H158" s="526"/>
      <c r="I158" s="526"/>
      <c r="J158" s="526"/>
      <c r="K158" s="526"/>
      <c r="L158" s="526"/>
      <c r="M158" s="526"/>
      <c r="N158" s="526"/>
      <c r="O158" s="526"/>
      <c r="P158" s="526"/>
      <c r="Q158" s="526"/>
      <c r="R158" s="526"/>
      <c r="S158" s="526"/>
      <c r="T158" s="527"/>
      <c r="U158" s="909"/>
      <c r="V158" s="492"/>
    </row>
    <row r="159" spans="1:22" ht="15">
      <c r="A159" s="525"/>
      <c r="B159" s="525"/>
      <c r="C159" s="526"/>
      <c r="D159" s="526"/>
      <c r="E159" s="526"/>
      <c r="F159" s="526"/>
      <c r="G159" s="526"/>
      <c r="H159" s="526"/>
      <c r="I159" s="526"/>
      <c r="J159" s="526"/>
      <c r="K159" s="526"/>
      <c r="L159" s="526"/>
      <c r="M159" s="526"/>
      <c r="N159" s="526"/>
      <c r="O159" s="526"/>
      <c r="P159" s="526"/>
      <c r="Q159" s="526"/>
      <c r="R159" s="526"/>
      <c r="S159" s="526"/>
      <c r="T159" s="527"/>
      <c r="U159" s="909"/>
      <c r="V159" s="492"/>
    </row>
    <row r="160" spans="1:22" ht="15">
      <c r="A160" s="525"/>
      <c r="B160" s="525"/>
      <c r="C160" s="526"/>
      <c r="D160" s="526"/>
      <c r="E160" s="526"/>
      <c r="F160" s="526"/>
      <c r="G160" s="526"/>
      <c r="H160" s="526"/>
      <c r="I160" s="526"/>
      <c r="J160" s="526"/>
      <c r="K160" s="526"/>
      <c r="L160" s="526"/>
      <c r="M160" s="526"/>
      <c r="N160" s="526"/>
      <c r="O160" s="526"/>
      <c r="P160" s="526"/>
      <c r="Q160" s="526"/>
      <c r="R160" s="526"/>
      <c r="S160" s="526"/>
      <c r="T160" s="527"/>
      <c r="U160" s="909"/>
      <c r="V160" s="492"/>
    </row>
    <row r="161" spans="1:22" ht="15">
      <c r="A161" s="525"/>
      <c r="B161" s="525"/>
      <c r="C161" s="526"/>
      <c r="D161" s="526"/>
      <c r="E161" s="526"/>
      <c r="F161" s="526"/>
      <c r="G161" s="526"/>
      <c r="H161" s="526"/>
      <c r="I161" s="526"/>
      <c r="J161" s="526"/>
      <c r="K161" s="526"/>
      <c r="L161" s="526"/>
      <c r="M161" s="526"/>
      <c r="N161" s="526"/>
      <c r="O161" s="526"/>
      <c r="P161" s="526"/>
      <c r="Q161" s="526"/>
      <c r="R161" s="526"/>
      <c r="S161" s="526"/>
      <c r="T161" s="527"/>
      <c r="U161" s="909"/>
      <c r="V161" s="492"/>
    </row>
    <row r="162" spans="1:22" ht="15">
      <c r="A162" s="525"/>
      <c r="B162" s="525"/>
      <c r="C162" s="526"/>
      <c r="D162" s="526"/>
      <c r="E162" s="526"/>
      <c r="F162" s="526"/>
      <c r="G162" s="526"/>
      <c r="H162" s="526"/>
      <c r="I162" s="526"/>
      <c r="J162" s="526"/>
      <c r="K162" s="526"/>
      <c r="L162" s="526"/>
      <c r="M162" s="526"/>
      <c r="N162" s="526"/>
      <c r="O162" s="526"/>
      <c r="P162" s="526"/>
      <c r="Q162" s="526"/>
      <c r="R162" s="526"/>
      <c r="S162" s="526"/>
      <c r="T162" s="527"/>
      <c r="U162" s="909"/>
      <c r="V162" s="492"/>
    </row>
    <row r="163" spans="1:22" ht="15">
      <c r="A163" s="525"/>
      <c r="B163" s="525"/>
      <c r="C163" s="526"/>
      <c r="D163" s="526"/>
      <c r="E163" s="526"/>
      <c r="F163" s="526"/>
      <c r="G163" s="526"/>
      <c r="H163" s="526"/>
      <c r="I163" s="526"/>
      <c r="J163" s="526"/>
      <c r="K163" s="526"/>
      <c r="L163" s="526"/>
      <c r="M163" s="526"/>
      <c r="N163" s="526"/>
      <c r="O163" s="526"/>
      <c r="P163" s="526"/>
      <c r="Q163" s="526"/>
      <c r="R163" s="526"/>
      <c r="S163" s="526"/>
      <c r="T163" s="527"/>
      <c r="U163" s="909"/>
      <c r="V163" s="492"/>
    </row>
    <row r="164" spans="1:22" ht="15">
      <c r="A164" s="525"/>
      <c r="B164" s="525"/>
      <c r="C164" s="526"/>
      <c r="D164" s="526"/>
      <c r="E164" s="526"/>
      <c r="F164" s="526"/>
      <c r="G164" s="526"/>
      <c r="H164" s="526"/>
      <c r="I164" s="526"/>
      <c r="J164" s="526"/>
      <c r="K164" s="526"/>
      <c r="L164" s="526"/>
      <c r="M164" s="526"/>
      <c r="N164" s="526"/>
      <c r="O164" s="526"/>
      <c r="P164" s="526"/>
      <c r="Q164" s="526"/>
      <c r="R164" s="526"/>
      <c r="S164" s="526"/>
      <c r="T164" s="527"/>
      <c r="U164" s="909"/>
      <c r="V164" s="492"/>
    </row>
    <row r="165" spans="1:22" ht="15">
      <c r="A165" s="525"/>
      <c r="B165" s="525"/>
      <c r="C165" s="526"/>
      <c r="D165" s="526"/>
      <c r="E165" s="526"/>
      <c r="F165" s="526"/>
      <c r="G165" s="526"/>
      <c r="H165" s="526"/>
      <c r="I165" s="526"/>
      <c r="J165" s="526"/>
      <c r="K165" s="526"/>
      <c r="L165" s="526"/>
      <c r="M165" s="526"/>
      <c r="N165" s="526"/>
      <c r="O165" s="526"/>
      <c r="P165" s="526"/>
      <c r="Q165" s="526"/>
      <c r="R165" s="526"/>
      <c r="S165" s="526"/>
      <c r="T165" s="527"/>
      <c r="U165" s="909"/>
      <c r="V165" s="492"/>
    </row>
    <row r="166" spans="1:22" ht="15">
      <c r="A166" s="525"/>
      <c r="B166" s="525"/>
      <c r="C166" s="526"/>
      <c r="D166" s="526"/>
      <c r="E166" s="526"/>
      <c r="F166" s="526"/>
      <c r="G166" s="526"/>
      <c r="H166" s="526"/>
      <c r="I166" s="526"/>
      <c r="J166" s="526"/>
      <c r="K166" s="526"/>
      <c r="L166" s="526"/>
      <c r="M166" s="526"/>
      <c r="N166" s="526"/>
      <c r="O166" s="526"/>
      <c r="P166" s="526"/>
      <c r="Q166" s="526"/>
      <c r="R166" s="526"/>
      <c r="S166" s="526"/>
      <c r="T166" s="527"/>
      <c r="U166" s="909"/>
      <c r="V166" s="492"/>
    </row>
    <row r="167" spans="1:22" ht="15">
      <c r="A167" s="525"/>
      <c r="B167" s="525"/>
      <c r="C167" s="526"/>
      <c r="D167" s="526"/>
      <c r="E167" s="526"/>
      <c r="F167" s="526"/>
      <c r="G167" s="526"/>
      <c r="H167" s="526"/>
      <c r="I167" s="526"/>
      <c r="J167" s="526"/>
      <c r="K167" s="526"/>
      <c r="L167" s="526"/>
      <c r="M167" s="526"/>
      <c r="N167" s="526"/>
      <c r="O167" s="526"/>
      <c r="P167" s="526"/>
      <c r="Q167" s="526"/>
      <c r="R167" s="526"/>
      <c r="S167" s="526"/>
      <c r="T167" s="527"/>
      <c r="U167" s="909"/>
      <c r="V167" s="492"/>
    </row>
    <row r="168" spans="1:22" ht="15">
      <c r="A168" s="525"/>
      <c r="B168" s="525"/>
      <c r="C168" s="526"/>
      <c r="D168" s="526"/>
      <c r="E168" s="526"/>
      <c r="F168" s="526"/>
      <c r="G168" s="526"/>
      <c r="H168" s="526"/>
      <c r="I168" s="526"/>
      <c r="J168" s="526"/>
      <c r="K168" s="526"/>
      <c r="L168" s="526"/>
      <c r="M168" s="526"/>
      <c r="N168" s="526"/>
      <c r="O168" s="526"/>
      <c r="P168" s="526"/>
      <c r="Q168" s="526"/>
      <c r="R168" s="526"/>
      <c r="S168" s="526"/>
      <c r="T168" s="527"/>
      <c r="U168" s="909"/>
      <c r="V168" s="492"/>
    </row>
    <row r="169" spans="1:22" ht="15">
      <c r="A169" s="525"/>
      <c r="B169" s="525"/>
      <c r="C169" s="526"/>
      <c r="D169" s="526"/>
      <c r="E169" s="526"/>
      <c r="F169" s="526"/>
      <c r="G169" s="526"/>
      <c r="H169" s="526"/>
      <c r="I169" s="526"/>
      <c r="J169" s="526"/>
      <c r="K169" s="526"/>
      <c r="L169" s="526"/>
      <c r="M169" s="526"/>
      <c r="N169" s="526"/>
      <c r="O169" s="526"/>
      <c r="P169" s="526"/>
      <c r="Q169" s="526"/>
      <c r="R169" s="526"/>
      <c r="S169" s="526"/>
      <c r="T169" s="527"/>
      <c r="U169" s="909"/>
      <c r="V169" s="492"/>
    </row>
    <row r="170" spans="1:22" ht="15">
      <c r="A170" s="525"/>
      <c r="B170" s="525"/>
      <c r="C170" s="526"/>
      <c r="D170" s="526"/>
      <c r="E170" s="526"/>
      <c r="F170" s="526"/>
      <c r="G170" s="526"/>
      <c r="H170" s="526"/>
      <c r="I170" s="526"/>
      <c r="J170" s="526"/>
      <c r="K170" s="526"/>
      <c r="L170" s="526"/>
      <c r="M170" s="526"/>
      <c r="N170" s="526"/>
      <c r="O170" s="526"/>
      <c r="P170" s="526"/>
      <c r="Q170" s="526"/>
      <c r="R170" s="526"/>
      <c r="S170" s="526"/>
      <c r="T170" s="527"/>
      <c r="U170" s="910"/>
      <c r="V170" s="492"/>
    </row>
  </sheetData>
  <sheetProtection/>
  <mergeCells count="39">
    <mergeCell ref="B125:D125"/>
    <mergeCell ref="A11:B11"/>
    <mergeCell ref="B130:E130"/>
    <mergeCell ref="P130:T130"/>
    <mergeCell ref="B129:E129"/>
    <mergeCell ref="B127:P127"/>
    <mergeCell ref="O129:T129"/>
    <mergeCell ref="O123:T123"/>
    <mergeCell ref="B123:E123"/>
    <mergeCell ref="H7:H9"/>
    <mergeCell ref="D8:D9"/>
    <mergeCell ref="A10:B10"/>
    <mergeCell ref="E8:E9"/>
    <mergeCell ref="A6:B9"/>
    <mergeCell ref="O122:T122"/>
    <mergeCell ref="T6:T9"/>
    <mergeCell ref="I7:Q7"/>
    <mergeCell ref="S6:S9"/>
    <mergeCell ref="A122:E122"/>
    <mergeCell ref="H6:R6"/>
    <mergeCell ref="Q5:T5"/>
    <mergeCell ref="E1:P1"/>
    <mergeCell ref="E2:P2"/>
    <mergeCell ref="E3:P3"/>
    <mergeCell ref="D7:E7"/>
    <mergeCell ref="C6:E6"/>
    <mergeCell ref="C7:C9"/>
    <mergeCell ref="A2:D2"/>
    <mergeCell ref="J8:Q8"/>
    <mergeCell ref="U6:U9"/>
    <mergeCell ref="U122:U170"/>
    <mergeCell ref="Q2:T2"/>
    <mergeCell ref="Q4:T4"/>
    <mergeCell ref="Q125:S125"/>
    <mergeCell ref="A3:D3"/>
    <mergeCell ref="R7:R9"/>
    <mergeCell ref="I8:I9"/>
    <mergeCell ref="F6:F9"/>
    <mergeCell ref="G6:G9"/>
  </mergeCells>
  <printOptions/>
  <pageMargins left="0.24" right="0" top="0" bottom="0" header="0.511811023622047" footer="0.275590551181102"/>
  <pageSetup horizontalDpi="600" verticalDpi="600" orientation="landscape" paperSize="9" scale="76" r:id="rId2"/>
  <headerFooter alignWithMargins="0">
    <oddFooter>&amp;CPage &amp;P</oddFooter>
  </headerFooter>
  <ignoredErrors>
    <ignoredError sqref="A13:B28 K74:R74 I32 H82:K82 C82:G82 L82:R82 A29:A33 A117:B121 J59:R59 B32:H32 L10:T10 J32:P32 B59:G59 D117:R117 B65:B77 B46:B48 J65:R65 D65:G65 A50:A89 B79:B82 B52:B58 I45 B45:H45 B41:B44 J45:P45 I40 B40:H40 B34:B39 J40:P40 B33 B90:B115 A90:A116 B29:B31" numberStoredAsText="1"/>
    <ignoredError sqref="N90:R90 C90:M90 N97:R97 N94:R94 C94:M94 C117 J74 C74:G74 H59:I59 H65 C65 C97:M97 I49 I65 H74:I74 H78:I78" numberStoredAsText="1" unlockedFormula="1"/>
    <ignoredError sqref="C117 J74 C74:G74 H59:I59" numberStoredAsText="1" formula="1"/>
    <ignoredError sqref="H65 C65 C97:M97" numberStoredAsText="1" formula="1" unlockedFormula="1"/>
    <ignoredError sqref="C78:G78 C111:R111" unlockedFormula="1"/>
    <ignoredError sqref="C49 H49 I50:I51 H50:H51 J78:K78" formula="1"/>
    <ignoredError sqref="I49" formula="1" formulaRange="1"/>
    <ignoredError sqref="I65" numberStoredAsText="1" formula="1" formulaRange="1" unlockedFormula="1"/>
    <ignoredError sqref="H74:I74" numberStoredAsText="1" formula="1" formulaRange="1"/>
    <ignoredError sqref="H78:I78" formula="1" formulaRange="1" unlockedFormula="1"/>
    <ignoredError sqref="S28:T121" formulaRange="1"/>
  </ignoredErrors>
  <drawing r:id="rId1"/>
</worksheet>
</file>

<file path=xl/worksheets/sheet2.xml><?xml version="1.0" encoding="utf-8"?>
<worksheet xmlns="http://schemas.openxmlformats.org/spreadsheetml/2006/main" xmlns:r="http://schemas.openxmlformats.org/officeDocument/2006/relationships">
  <sheetPr>
    <tabColor indexed="57"/>
  </sheetPr>
  <dimension ref="A1:AR45"/>
  <sheetViews>
    <sheetView zoomScalePageLayoutView="0" workbookViewId="0" topLeftCell="A1">
      <selection activeCell="E4" sqref="E4"/>
    </sheetView>
  </sheetViews>
  <sheetFormatPr defaultColWidth="9.00390625" defaultRowHeight="15.75"/>
  <cols>
    <col min="1" max="1" width="3.75390625" style="33" customWidth="1"/>
    <col min="2" max="2" width="22.125" style="33" customWidth="1"/>
    <col min="3" max="3" width="7.50390625" style="73" customWidth="1"/>
    <col min="4" max="4" width="12.375" style="73" customWidth="1"/>
    <col min="5" max="5" width="6.25390625" style="73" customWidth="1"/>
    <col min="6" max="6" width="12.625" style="73" customWidth="1"/>
    <col min="7" max="7" width="8.00390625" style="33" customWidth="1"/>
    <col min="8" max="8" width="11.25390625" style="33" customWidth="1"/>
    <col min="9" max="9" width="7.125" style="33" customWidth="1"/>
    <col min="10" max="10" width="11.25390625" style="33" customWidth="1"/>
    <col min="11" max="11" width="7.375" style="33" customWidth="1"/>
    <col min="12" max="12" width="10.50390625" style="33" customWidth="1"/>
    <col min="13" max="13" width="6.00390625" style="33" customWidth="1"/>
    <col min="14" max="14" width="10.875" style="33" customWidth="1"/>
    <col min="15" max="15" width="14.625" style="74" customWidth="1"/>
    <col min="16" max="16" width="13.00390625" style="74" customWidth="1"/>
    <col min="17" max="28" width="9.00390625" style="33" customWidth="1"/>
    <col min="29" max="29" width="8.375" style="33" customWidth="1"/>
    <col min="30" max="30" width="9.00390625" style="33" customWidth="1"/>
    <col min="31" max="31" width="11.25390625" style="33" customWidth="1"/>
    <col min="32" max="32" width="13.50390625" style="33" customWidth="1"/>
    <col min="33" max="16384" width="9.00390625" style="33" customWidth="1"/>
  </cols>
  <sheetData>
    <row r="1" spans="1:16" ht="26.25" customHeight="1">
      <c r="A1" s="620" t="s">
        <v>29</v>
      </c>
      <c r="B1" s="620"/>
      <c r="C1" s="620"/>
      <c r="D1" s="620"/>
      <c r="E1" s="619" t="s">
        <v>371</v>
      </c>
      <c r="F1" s="619"/>
      <c r="G1" s="619"/>
      <c r="H1" s="619"/>
      <c r="I1" s="619"/>
      <c r="J1" s="619"/>
      <c r="K1" s="619"/>
      <c r="L1" s="31" t="s">
        <v>347</v>
      </c>
      <c r="M1" s="31"/>
      <c r="N1" s="31"/>
      <c r="O1" s="32"/>
      <c r="P1" s="32"/>
    </row>
    <row r="2" spans="1:16" ht="15.75" customHeight="1">
      <c r="A2" s="622" t="s">
        <v>238</v>
      </c>
      <c r="B2" s="622"/>
      <c r="C2" s="622"/>
      <c r="D2" s="622"/>
      <c r="E2" s="619"/>
      <c r="F2" s="619"/>
      <c r="G2" s="619"/>
      <c r="H2" s="619"/>
      <c r="I2" s="619"/>
      <c r="J2" s="619"/>
      <c r="K2" s="619"/>
      <c r="L2" s="623" t="s">
        <v>250</v>
      </c>
      <c r="M2" s="623"/>
      <c r="N2" s="623"/>
      <c r="O2" s="35"/>
      <c r="P2" s="32"/>
    </row>
    <row r="3" spans="1:16" ht="18" customHeight="1">
      <c r="A3" s="622" t="s">
        <v>239</v>
      </c>
      <c r="B3" s="622"/>
      <c r="C3" s="622"/>
      <c r="D3" s="622"/>
      <c r="E3" s="621" t="s">
        <v>367</v>
      </c>
      <c r="F3" s="621"/>
      <c r="G3" s="621"/>
      <c r="H3" s="621"/>
      <c r="I3" s="621"/>
      <c r="J3" s="621"/>
      <c r="K3" s="36"/>
      <c r="L3" s="624" t="s">
        <v>366</v>
      </c>
      <c r="M3" s="624"/>
      <c r="N3" s="624"/>
      <c r="O3" s="32"/>
      <c r="P3" s="32"/>
    </row>
    <row r="4" spans="1:16" ht="21" customHeight="1">
      <c r="A4" s="625" t="s">
        <v>253</v>
      </c>
      <c r="B4" s="625"/>
      <c r="C4" s="625"/>
      <c r="D4" s="625"/>
      <c r="E4" s="39"/>
      <c r="F4" s="40"/>
      <c r="G4" s="41"/>
      <c r="H4" s="41"/>
      <c r="I4" s="41"/>
      <c r="J4" s="41"/>
      <c r="K4" s="32"/>
      <c r="L4" s="623" t="s">
        <v>245</v>
      </c>
      <c r="M4" s="623"/>
      <c r="N4" s="623"/>
      <c r="O4" s="35"/>
      <c r="P4" s="32"/>
    </row>
    <row r="5" spans="1:16" ht="18" customHeight="1">
      <c r="A5" s="41"/>
      <c r="B5" s="32"/>
      <c r="C5" s="42"/>
      <c r="D5" s="609"/>
      <c r="E5" s="609"/>
      <c r="F5" s="609"/>
      <c r="G5" s="609"/>
      <c r="H5" s="609"/>
      <c r="I5" s="609"/>
      <c r="J5" s="609"/>
      <c r="K5" s="609"/>
      <c r="L5" s="43" t="s">
        <v>254</v>
      </c>
      <c r="M5" s="43"/>
      <c r="N5" s="43"/>
      <c r="O5" s="32"/>
      <c r="P5" s="32"/>
    </row>
    <row r="6" spans="1:18" ht="33" customHeight="1">
      <c r="A6" s="639" t="s">
        <v>55</v>
      </c>
      <c r="B6" s="640"/>
      <c r="C6" s="610" t="s">
        <v>255</v>
      </c>
      <c r="D6" s="610"/>
      <c r="E6" s="610"/>
      <c r="F6" s="610"/>
      <c r="G6" s="611" t="s">
        <v>7</v>
      </c>
      <c r="H6" s="612"/>
      <c r="I6" s="612"/>
      <c r="J6" s="612"/>
      <c r="K6" s="612"/>
      <c r="L6" s="612"/>
      <c r="M6" s="612"/>
      <c r="N6" s="613"/>
      <c r="O6" s="606" t="s">
        <v>256</v>
      </c>
      <c r="P6" s="607"/>
      <c r="Q6" s="607"/>
      <c r="R6" s="608"/>
    </row>
    <row r="7" spans="1:18" ht="29.25" customHeight="1">
      <c r="A7" s="641"/>
      <c r="B7" s="642"/>
      <c r="C7" s="610"/>
      <c r="D7" s="610"/>
      <c r="E7" s="610"/>
      <c r="F7" s="610"/>
      <c r="G7" s="611" t="s">
        <v>257</v>
      </c>
      <c r="H7" s="612"/>
      <c r="I7" s="612"/>
      <c r="J7" s="613"/>
      <c r="K7" s="611" t="s">
        <v>90</v>
      </c>
      <c r="L7" s="612"/>
      <c r="M7" s="612"/>
      <c r="N7" s="613"/>
      <c r="O7" s="45" t="s">
        <v>258</v>
      </c>
      <c r="P7" s="45" t="s">
        <v>259</v>
      </c>
      <c r="Q7" s="614" t="s">
        <v>260</v>
      </c>
      <c r="R7" s="614" t="s">
        <v>261</v>
      </c>
    </row>
    <row r="8" spans="1:18" ht="26.25" customHeight="1">
      <c r="A8" s="641"/>
      <c r="B8" s="642"/>
      <c r="C8" s="629" t="s">
        <v>87</v>
      </c>
      <c r="D8" s="633"/>
      <c r="E8" s="629" t="s">
        <v>86</v>
      </c>
      <c r="F8" s="633"/>
      <c r="G8" s="629" t="s">
        <v>88</v>
      </c>
      <c r="H8" s="630"/>
      <c r="I8" s="629" t="s">
        <v>89</v>
      </c>
      <c r="J8" s="630"/>
      <c r="K8" s="629" t="s">
        <v>91</v>
      </c>
      <c r="L8" s="630"/>
      <c r="M8" s="629" t="s">
        <v>92</v>
      </c>
      <c r="N8" s="630"/>
      <c r="O8" s="616" t="s">
        <v>262</v>
      </c>
      <c r="P8" s="617" t="s">
        <v>263</v>
      </c>
      <c r="Q8" s="614"/>
      <c r="R8" s="614"/>
    </row>
    <row r="9" spans="1:18" ht="30.75" customHeight="1">
      <c r="A9" s="641"/>
      <c r="B9" s="642"/>
      <c r="C9" s="46" t="s">
        <v>3</v>
      </c>
      <c r="D9" s="44" t="s">
        <v>9</v>
      </c>
      <c r="E9" s="44" t="s">
        <v>3</v>
      </c>
      <c r="F9" s="44" t="s">
        <v>9</v>
      </c>
      <c r="G9" s="47" t="s">
        <v>3</v>
      </c>
      <c r="H9" s="47" t="s">
        <v>9</v>
      </c>
      <c r="I9" s="47" t="s">
        <v>3</v>
      </c>
      <c r="J9" s="47" t="s">
        <v>9</v>
      </c>
      <c r="K9" s="47" t="s">
        <v>3</v>
      </c>
      <c r="L9" s="47" t="s">
        <v>9</v>
      </c>
      <c r="M9" s="47" t="s">
        <v>3</v>
      </c>
      <c r="N9" s="47" t="s">
        <v>9</v>
      </c>
      <c r="O9" s="616"/>
      <c r="P9" s="618"/>
      <c r="Q9" s="615"/>
      <c r="R9" s="615"/>
    </row>
    <row r="10" spans="1:18" s="52" customFormat="1" ht="18" customHeight="1">
      <c r="A10" s="638" t="s">
        <v>6</v>
      </c>
      <c r="B10" s="638"/>
      <c r="C10" s="48">
        <v>1</v>
      </c>
      <c r="D10" s="48">
        <v>2</v>
      </c>
      <c r="E10" s="48">
        <v>3</v>
      </c>
      <c r="F10" s="48">
        <v>4</v>
      </c>
      <c r="G10" s="48">
        <v>5</v>
      </c>
      <c r="H10" s="48">
        <v>6</v>
      </c>
      <c r="I10" s="48">
        <v>7</v>
      </c>
      <c r="J10" s="48">
        <v>8</v>
      </c>
      <c r="K10" s="48">
        <v>9</v>
      </c>
      <c r="L10" s="48">
        <v>10</v>
      </c>
      <c r="M10" s="48">
        <v>11</v>
      </c>
      <c r="N10" s="48">
        <v>12</v>
      </c>
      <c r="O10" s="49" t="s">
        <v>84</v>
      </c>
      <c r="P10" s="49" t="s">
        <v>85</v>
      </c>
      <c r="Q10" s="50"/>
      <c r="R10" s="51"/>
    </row>
    <row r="11" spans="1:18" s="52" customFormat="1" ht="18" customHeight="1" hidden="1">
      <c r="A11" s="634" t="s">
        <v>264</v>
      </c>
      <c r="B11" s="635"/>
      <c r="C11" s="53">
        <f aca="true" t="shared" si="0" ref="C11:N11">C13-C12</f>
        <v>-5</v>
      </c>
      <c r="D11" s="53">
        <f t="shared" si="0"/>
        <v>30432</v>
      </c>
      <c r="E11" s="53">
        <f t="shared" si="0"/>
        <v>3</v>
      </c>
      <c r="F11" s="53">
        <f t="shared" si="0"/>
        <v>43892</v>
      </c>
      <c r="G11" s="53">
        <f t="shared" si="0"/>
        <v>5</v>
      </c>
      <c r="H11" s="53">
        <f t="shared" si="0"/>
        <v>40274</v>
      </c>
      <c r="I11" s="53">
        <f t="shared" si="0"/>
        <v>3</v>
      </c>
      <c r="J11" s="53">
        <f t="shared" si="0"/>
        <v>35774</v>
      </c>
      <c r="K11" s="53">
        <f t="shared" si="0"/>
        <v>-10</v>
      </c>
      <c r="L11" s="53">
        <f t="shared" si="0"/>
        <v>-9842</v>
      </c>
      <c r="M11" s="53">
        <f t="shared" si="0"/>
        <v>0</v>
      </c>
      <c r="N11" s="53">
        <f t="shared" si="0"/>
        <v>8118</v>
      </c>
      <c r="O11" s="49"/>
      <c r="P11" s="49"/>
      <c r="Q11" s="50"/>
      <c r="R11" s="51"/>
    </row>
    <row r="12" spans="1:18" s="52" customFormat="1" ht="18" customHeight="1" hidden="1">
      <c r="A12" s="636" t="s">
        <v>368</v>
      </c>
      <c r="B12" s="637"/>
      <c r="C12" s="54">
        <v>48</v>
      </c>
      <c r="D12" s="54">
        <v>218534</v>
      </c>
      <c r="E12" s="54">
        <v>32</v>
      </c>
      <c r="F12" s="54">
        <v>176714</v>
      </c>
      <c r="G12" s="54">
        <v>32</v>
      </c>
      <c r="H12" s="54">
        <v>105252</v>
      </c>
      <c r="I12" s="54">
        <v>32</v>
      </c>
      <c r="J12" s="54">
        <v>105252</v>
      </c>
      <c r="K12" s="54">
        <v>16</v>
      </c>
      <c r="L12" s="54">
        <v>113282</v>
      </c>
      <c r="M12" s="54">
        <v>0</v>
      </c>
      <c r="N12" s="54">
        <v>71462</v>
      </c>
      <c r="O12" s="55"/>
      <c r="P12" s="55"/>
      <c r="Q12" s="50"/>
      <c r="R12" s="51"/>
    </row>
    <row r="13" spans="1:32" s="52" customFormat="1" ht="18" customHeight="1">
      <c r="A13" s="626" t="s">
        <v>31</v>
      </c>
      <c r="B13" s="627"/>
      <c r="C13" s="56">
        <f aca="true" t="shared" si="1" ref="C13:N13">C15+C14</f>
        <v>43</v>
      </c>
      <c r="D13" s="56">
        <f t="shared" si="1"/>
        <v>248966</v>
      </c>
      <c r="E13" s="56">
        <f t="shared" si="1"/>
        <v>35</v>
      </c>
      <c r="F13" s="56">
        <f t="shared" si="1"/>
        <v>220606</v>
      </c>
      <c r="G13" s="56">
        <f t="shared" si="1"/>
        <v>37</v>
      </c>
      <c r="H13" s="56">
        <f t="shared" si="1"/>
        <v>145526</v>
      </c>
      <c r="I13" s="56">
        <f t="shared" si="1"/>
        <v>35</v>
      </c>
      <c r="J13" s="56">
        <f t="shared" si="1"/>
        <v>141026</v>
      </c>
      <c r="K13" s="56">
        <f t="shared" si="1"/>
        <v>6</v>
      </c>
      <c r="L13" s="56">
        <f t="shared" si="1"/>
        <v>103440</v>
      </c>
      <c r="M13" s="56">
        <f t="shared" si="1"/>
        <v>0</v>
      </c>
      <c r="N13" s="56">
        <f t="shared" si="1"/>
        <v>79580</v>
      </c>
      <c r="O13" s="57">
        <f>O14+O15</f>
        <v>35</v>
      </c>
      <c r="P13" s="58">
        <f>P14+P15</f>
        <v>220606</v>
      </c>
      <c r="Q13" s="50">
        <f aca="true" t="shared" si="2" ref="Q13:Q26">E13-O13</f>
        <v>0</v>
      </c>
      <c r="R13" s="50">
        <f aca="true" t="shared" si="3" ref="R13:R26">F13-P13</f>
        <v>0</v>
      </c>
      <c r="AF13" s="52" t="s">
        <v>265</v>
      </c>
    </row>
    <row r="14" spans="1:37" s="52" customFormat="1" ht="18" customHeight="1">
      <c r="A14" s="59" t="s">
        <v>0</v>
      </c>
      <c r="B14" s="60" t="s">
        <v>78</v>
      </c>
      <c r="C14" s="61">
        <f>G14+K14</f>
        <v>2</v>
      </c>
      <c r="D14" s="61">
        <f>H14+L14</f>
        <v>13066</v>
      </c>
      <c r="E14" s="61">
        <f>I14+M14</f>
        <v>1</v>
      </c>
      <c r="F14" s="61">
        <f>J14+N14</f>
        <v>13066</v>
      </c>
      <c r="G14" s="62">
        <v>1</v>
      </c>
      <c r="H14" s="62">
        <v>9800</v>
      </c>
      <c r="I14" s="62">
        <v>1</v>
      </c>
      <c r="J14" s="62">
        <v>9800</v>
      </c>
      <c r="K14" s="62">
        <v>1</v>
      </c>
      <c r="L14" s="62">
        <v>3266</v>
      </c>
      <c r="M14" s="62">
        <v>0</v>
      </c>
      <c r="N14" s="62">
        <v>3266</v>
      </c>
      <c r="O14" s="50">
        <f>'[4]M6 Tong hop Viec CHV '!$K$20</f>
        <v>1</v>
      </c>
      <c r="P14" s="51">
        <f>'[4]M7 Thop tien CHV'!$K$20</f>
        <v>13066</v>
      </c>
      <c r="Q14" s="50">
        <f t="shared" si="2"/>
        <v>0</v>
      </c>
      <c r="R14" s="50">
        <f t="shared" si="3"/>
        <v>0</v>
      </c>
      <c r="AK14" s="63"/>
    </row>
    <row r="15" spans="1:18" s="52" customFormat="1" ht="18" customHeight="1">
      <c r="A15" s="64" t="s">
        <v>1</v>
      </c>
      <c r="B15" s="60" t="s">
        <v>17</v>
      </c>
      <c r="C15" s="65">
        <f aca="true" t="shared" si="4" ref="C15:N15">SUM(C16:C26)</f>
        <v>41</v>
      </c>
      <c r="D15" s="65">
        <f t="shared" si="4"/>
        <v>235900</v>
      </c>
      <c r="E15" s="65">
        <f t="shared" si="4"/>
        <v>34</v>
      </c>
      <c r="F15" s="65">
        <f t="shared" si="4"/>
        <v>207540</v>
      </c>
      <c r="G15" s="65">
        <f t="shared" si="4"/>
        <v>36</v>
      </c>
      <c r="H15" s="65">
        <f t="shared" si="4"/>
        <v>135726</v>
      </c>
      <c r="I15" s="65">
        <f t="shared" si="4"/>
        <v>34</v>
      </c>
      <c r="J15" s="65">
        <f t="shared" si="4"/>
        <v>131226</v>
      </c>
      <c r="K15" s="65">
        <f t="shared" si="4"/>
        <v>5</v>
      </c>
      <c r="L15" s="65">
        <f t="shared" si="4"/>
        <v>100174</v>
      </c>
      <c r="M15" s="65">
        <f t="shared" si="4"/>
        <v>0</v>
      </c>
      <c r="N15" s="65">
        <f t="shared" si="4"/>
        <v>76314</v>
      </c>
      <c r="O15" s="57">
        <f>O16+O17+O18+O19+O20+O21+O22+O23+O24+O25+O26</f>
        <v>34</v>
      </c>
      <c r="P15" s="58">
        <f>P16+P17+P18+P19+P20+P21+P22+P23+P24+P25+P26</f>
        <v>207540</v>
      </c>
      <c r="Q15" s="50">
        <f t="shared" si="2"/>
        <v>0</v>
      </c>
      <c r="R15" s="50">
        <f t="shared" si="3"/>
        <v>0</v>
      </c>
    </row>
    <row r="16" spans="1:38" s="52" customFormat="1" ht="18" customHeight="1">
      <c r="A16" s="66" t="s">
        <v>43</v>
      </c>
      <c r="B16" s="67" t="s">
        <v>266</v>
      </c>
      <c r="C16" s="61">
        <f aca="true" t="shared" si="5" ref="C16:C26">G16+K16</f>
        <v>5</v>
      </c>
      <c r="D16" s="61">
        <f aca="true" t="shared" si="6" ref="D16:D26">H16+L16</f>
        <v>47300</v>
      </c>
      <c r="E16" s="61">
        <f aca="true" t="shared" si="7" ref="E16:E26">I16+M16</f>
        <v>5</v>
      </c>
      <c r="F16" s="61">
        <f aca="true" t="shared" si="8" ref="F16:F26">J16+N16</f>
        <v>47300</v>
      </c>
      <c r="G16" s="62">
        <v>5</v>
      </c>
      <c r="H16" s="62">
        <v>27717</v>
      </c>
      <c r="I16" s="62">
        <v>5</v>
      </c>
      <c r="J16" s="62">
        <v>27717</v>
      </c>
      <c r="K16" s="62"/>
      <c r="L16" s="62">
        <v>19583</v>
      </c>
      <c r="M16" s="62"/>
      <c r="N16" s="62">
        <v>19583</v>
      </c>
      <c r="O16" s="50">
        <f>'[4]M6 Tong hop Viec CHV '!$K$30</f>
        <v>5</v>
      </c>
      <c r="P16" s="51">
        <f>'[4]M7 Thop tien CHV'!$K$30</f>
        <v>47300</v>
      </c>
      <c r="Q16" s="50">
        <f t="shared" si="2"/>
        <v>0</v>
      </c>
      <c r="R16" s="50">
        <f t="shared" si="3"/>
        <v>0</v>
      </c>
      <c r="AL16" s="63"/>
    </row>
    <row r="17" spans="1:32" s="52" customFormat="1" ht="18" customHeight="1">
      <c r="A17" s="66" t="s">
        <v>44</v>
      </c>
      <c r="B17" s="68" t="s">
        <v>267</v>
      </c>
      <c r="C17" s="61">
        <f t="shared" si="5"/>
        <v>1</v>
      </c>
      <c r="D17" s="61">
        <f t="shared" si="6"/>
        <v>4840</v>
      </c>
      <c r="E17" s="61">
        <f t="shared" si="7"/>
        <v>1</v>
      </c>
      <c r="F17" s="61">
        <f t="shared" si="8"/>
        <v>4840</v>
      </c>
      <c r="G17" s="62">
        <v>1</v>
      </c>
      <c r="H17" s="62">
        <v>4840</v>
      </c>
      <c r="I17" s="62">
        <v>1</v>
      </c>
      <c r="J17" s="62">
        <v>4840</v>
      </c>
      <c r="K17" s="62">
        <v>0</v>
      </c>
      <c r="L17" s="62">
        <v>0</v>
      </c>
      <c r="M17" s="62">
        <v>0</v>
      </c>
      <c r="N17" s="62">
        <v>0</v>
      </c>
      <c r="O17" s="50">
        <f>'[5]M6 Tong hop Viec CHV '!$K$39</f>
        <v>1</v>
      </c>
      <c r="P17" s="51">
        <f>'[5]M7 Thop tien CHV'!$K$37</f>
        <v>4840</v>
      </c>
      <c r="Q17" s="50">
        <f t="shared" si="2"/>
        <v>0</v>
      </c>
      <c r="R17" s="50">
        <f t="shared" si="3"/>
        <v>0</v>
      </c>
      <c r="AF17" s="63" t="s">
        <v>268</v>
      </c>
    </row>
    <row r="18" spans="1:18" s="70" customFormat="1" ht="18" customHeight="1">
      <c r="A18" s="66" t="s">
        <v>47</v>
      </c>
      <c r="B18" s="67" t="s">
        <v>269</v>
      </c>
      <c r="C18" s="61">
        <f t="shared" si="5"/>
        <v>11</v>
      </c>
      <c r="D18" s="61">
        <f t="shared" si="6"/>
        <v>87159</v>
      </c>
      <c r="E18" s="61">
        <f t="shared" si="7"/>
        <v>8</v>
      </c>
      <c r="F18" s="61">
        <f t="shared" si="8"/>
        <v>87159</v>
      </c>
      <c r="G18" s="69">
        <v>8</v>
      </c>
      <c r="H18" s="69">
        <v>38228</v>
      </c>
      <c r="I18" s="69">
        <v>8</v>
      </c>
      <c r="J18" s="69">
        <v>38228</v>
      </c>
      <c r="K18" s="69">
        <v>3</v>
      </c>
      <c r="L18" s="69">
        <v>48931</v>
      </c>
      <c r="M18" s="69"/>
      <c r="N18" s="69">
        <v>48931</v>
      </c>
      <c r="O18" s="50">
        <f>'[5]M6 Tong hop Viec CHV '!$K$46</f>
        <v>8</v>
      </c>
      <c r="P18" s="51">
        <f>'[4]M7 Thop tien CHV'!$K$41</f>
        <v>87159</v>
      </c>
      <c r="Q18" s="50">
        <f t="shared" si="2"/>
        <v>0</v>
      </c>
      <c r="R18" s="50">
        <f t="shared" si="3"/>
        <v>0</v>
      </c>
    </row>
    <row r="19" spans="1:18" s="52" customFormat="1" ht="18" customHeight="1">
      <c r="A19" s="66" t="s">
        <v>56</v>
      </c>
      <c r="B19" s="67" t="s">
        <v>270</v>
      </c>
      <c r="C19" s="61">
        <f t="shared" si="5"/>
        <v>0</v>
      </c>
      <c r="D19" s="61">
        <f t="shared" si="6"/>
        <v>0</v>
      </c>
      <c r="E19" s="61">
        <f t="shared" si="7"/>
        <v>0</v>
      </c>
      <c r="F19" s="61">
        <f t="shared" si="8"/>
        <v>0</v>
      </c>
      <c r="G19" s="62">
        <v>0</v>
      </c>
      <c r="H19" s="62">
        <v>0</v>
      </c>
      <c r="I19" s="62">
        <v>0</v>
      </c>
      <c r="J19" s="62">
        <v>0</v>
      </c>
      <c r="K19" s="62">
        <v>0</v>
      </c>
      <c r="L19" s="62">
        <v>0</v>
      </c>
      <c r="M19" s="62">
        <v>0</v>
      </c>
      <c r="N19" s="62">
        <v>0</v>
      </c>
      <c r="O19" s="50">
        <f>'[4]M6 Tong hop Viec CHV '!$K$52</f>
        <v>0</v>
      </c>
      <c r="P19" s="51">
        <f>'[4]M7 Thop tien CHV'!$K$51</f>
        <v>0</v>
      </c>
      <c r="Q19" s="50">
        <f t="shared" si="2"/>
        <v>0</v>
      </c>
      <c r="R19" s="50">
        <f t="shared" si="3"/>
        <v>0</v>
      </c>
    </row>
    <row r="20" spans="1:18" s="52" customFormat="1" ht="18" customHeight="1">
      <c r="A20" s="66" t="s">
        <v>57</v>
      </c>
      <c r="B20" s="71" t="s">
        <v>271</v>
      </c>
      <c r="C20" s="61">
        <f t="shared" si="5"/>
        <v>8</v>
      </c>
      <c r="D20" s="61">
        <f t="shared" si="6"/>
        <v>7479</v>
      </c>
      <c r="E20" s="61">
        <f t="shared" si="7"/>
        <v>8</v>
      </c>
      <c r="F20" s="61">
        <f t="shared" si="8"/>
        <v>7479</v>
      </c>
      <c r="G20" s="62">
        <v>8</v>
      </c>
      <c r="H20" s="62">
        <v>7479</v>
      </c>
      <c r="I20" s="62">
        <v>8</v>
      </c>
      <c r="J20" s="62">
        <v>7479</v>
      </c>
      <c r="K20" s="62">
        <v>0</v>
      </c>
      <c r="L20" s="62">
        <v>0</v>
      </c>
      <c r="M20" s="62">
        <v>0</v>
      </c>
      <c r="N20" s="62">
        <v>0</v>
      </c>
      <c r="O20" s="50">
        <f>'[5]M6 Tong hop Viec CHV '!$K$64</f>
        <v>8</v>
      </c>
      <c r="P20" s="51">
        <f>'[5]M7 Thop tien CHV'!$K$55</f>
        <v>7479</v>
      </c>
      <c r="Q20" s="50">
        <f t="shared" si="2"/>
        <v>0</v>
      </c>
      <c r="R20" s="50">
        <f t="shared" si="3"/>
        <v>0</v>
      </c>
    </row>
    <row r="21" spans="1:39" s="52" customFormat="1" ht="18" customHeight="1">
      <c r="A21" s="66" t="s">
        <v>58</v>
      </c>
      <c r="B21" s="67" t="s">
        <v>272</v>
      </c>
      <c r="C21" s="61">
        <f t="shared" si="5"/>
        <v>5</v>
      </c>
      <c r="D21" s="61">
        <f t="shared" si="6"/>
        <v>12380</v>
      </c>
      <c r="E21" s="61">
        <f t="shared" si="7"/>
        <v>5</v>
      </c>
      <c r="F21" s="61">
        <f t="shared" si="8"/>
        <v>12380</v>
      </c>
      <c r="G21" s="62">
        <v>5</v>
      </c>
      <c r="H21" s="62">
        <v>12380</v>
      </c>
      <c r="I21" s="62">
        <v>5</v>
      </c>
      <c r="J21" s="62">
        <v>12380</v>
      </c>
      <c r="K21" s="62">
        <v>0</v>
      </c>
      <c r="L21" s="62">
        <v>0</v>
      </c>
      <c r="M21" s="62">
        <v>0</v>
      </c>
      <c r="N21" s="62">
        <v>0</v>
      </c>
      <c r="O21" s="50">
        <f>'[5]M6 Tong hop Viec CHV '!$K$71</f>
        <v>5</v>
      </c>
      <c r="P21" s="51">
        <f>'[5]M7 Thop tien CHV'!$K$60</f>
        <v>12380</v>
      </c>
      <c r="Q21" s="50">
        <f t="shared" si="2"/>
        <v>0</v>
      </c>
      <c r="R21" s="50">
        <f t="shared" si="3"/>
        <v>0</v>
      </c>
      <c r="AJ21" s="52" t="s">
        <v>273</v>
      </c>
      <c r="AK21" s="52" t="s">
        <v>274</v>
      </c>
      <c r="AL21" s="52" t="s">
        <v>275</v>
      </c>
      <c r="AM21" s="63" t="s">
        <v>276</v>
      </c>
    </row>
    <row r="22" spans="1:39" s="52" customFormat="1" ht="18" customHeight="1">
      <c r="A22" s="66" t="s">
        <v>59</v>
      </c>
      <c r="B22" s="67" t="s">
        <v>277</v>
      </c>
      <c r="C22" s="61">
        <f t="shared" si="5"/>
        <v>4</v>
      </c>
      <c r="D22" s="61">
        <f t="shared" si="6"/>
        <v>22507</v>
      </c>
      <c r="E22" s="61">
        <f t="shared" si="7"/>
        <v>4</v>
      </c>
      <c r="F22" s="61">
        <f t="shared" si="8"/>
        <v>22507</v>
      </c>
      <c r="G22" s="62">
        <v>4</v>
      </c>
      <c r="H22" s="62">
        <v>22507</v>
      </c>
      <c r="I22" s="62">
        <v>4</v>
      </c>
      <c r="J22" s="62">
        <v>22507</v>
      </c>
      <c r="K22" s="62">
        <v>0</v>
      </c>
      <c r="L22" s="62">
        <v>0</v>
      </c>
      <c r="M22" s="62">
        <v>0</v>
      </c>
      <c r="N22" s="62">
        <v>0</v>
      </c>
      <c r="O22" s="50">
        <f>'[5]M6 Tong hop Viec CHV '!$K$78</f>
        <v>4</v>
      </c>
      <c r="P22" s="51">
        <f>'[5]M7 Thop tien CHV'!$K$65</f>
        <v>22507</v>
      </c>
      <c r="Q22" s="50">
        <f t="shared" si="2"/>
        <v>0</v>
      </c>
      <c r="R22" s="50">
        <f t="shared" si="3"/>
        <v>0</v>
      </c>
      <c r="AM22" s="63" t="s">
        <v>278</v>
      </c>
    </row>
    <row r="23" spans="1:18" s="52" customFormat="1" ht="18" customHeight="1">
      <c r="A23" s="66" t="s">
        <v>60</v>
      </c>
      <c r="B23" s="67" t="s">
        <v>279</v>
      </c>
      <c r="C23" s="61">
        <f t="shared" si="5"/>
        <v>3</v>
      </c>
      <c r="D23" s="61">
        <f t="shared" si="6"/>
        <v>7826</v>
      </c>
      <c r="E23" s="61">
        <f t="shared" si="7"/>
        <v>2</v>
      </c>
      <c r="F23" s="61">
        <f t="shared" si="8"/>
        <v>3326</v>
      </c>
      <c r="G23" s="62">
        <v>3</v>
      </c>
      <c r="H23" s="62">
        <v>7826</v>
      </c>
      <c r="I23" s="62">
        <v>2</v>
      </c>
      <c r="J23" s="62">
        <v>3326</v>
      </c>
      <c r="K23" s="62">
        <v>0</v>
      </c>
      <c r="L23" s="62">
        <v>0</v>
      </c>
      <c r="M23" s="62">
        <v>0</v>
      </c>
      <c r="N23" s="62">
        <v>0</v>
      </c>
      <c r="O23" s="50">
        <f>'[5]M6 Tong hop Viec CHV '!$K$84</f>
        <v>2</v>
      </c>
      <c r="P23" s="51">
        <f>'[5]M7 Thop tien CHV'!$K$69</f>
        <v>3326</v>
      </c>
      <c r="Q23" s="50">
        <f t="shared" si="2"/>
        <v>0</v>
      </c>
      <c r="R23" s="50">
        <f t="shared" si="3"/>
        <v>0</v>
      </c>
    </row>
    <row r="24" spans="1:36" s="52" customFormat="1" ht="18" customHeight="1">
      <c r="A24" s="66" t="s">
        <v>61</v>
      </c>
      <c r="B24" s="67" t="s">
        <v>280</v>
      </c>
      <c r="C24" s="61">
        <f t="shared" si="5"/>
        <v>0</v>
      </c>
      <c r="D24" s="61">
        <f t="shared" si="6"/>
        <v>0</v>
      </c>
      <c r="E24" s="61">
        <f t="shared" si="7"/>
        <v>0</v>
      </c>
      <c r="F24" s="61">
        <f t="shared" si="8"/>
        <v>0</v>
      </c>
      <c r="G24" s="62">
        <v>0</v>
      </c>
      <c r="H24" s="62">
        <v>0</v>
      </c>
      <c r="I24" s="62">
        <v>0</v>
      </c>
      <c r="J24" s="62">
        <v>0</v>
      </c>
      <c r="K24" s="62">
        <v>0</v>
      </c>
      <c r="L24" s="62">
        <v>0</v>
      </c>
      <c r="M24" s="62">
        <v>0</v>
      </c>
      <c r="N24" s="62">
        <v>0</v>
      </c>
      <c r="O24" s="50">
        <f>'[4]M6 Tong hop Viec CHV '!$K$75</f>
        <v>0</v>
      </c>
      <c r="P24" s="51">
        <f>'[4]M7 Thop tien CHV'!$K$74</f>
        <v>0</v>
      </c>
      <c r="Q24" s="50">
        <f t="shared" si="2"/>
        <v>0</v>
      </c>
      <c r="R24" s="50">
        <f t="shared" si="3"/>
        <v>0</v>
      </c>
      <c r="AJ24" s="52" t="s">
        <v>273</v>
      </c>
    </row>
    <row r="25" spans="1:36" s="52" customFormat="1" ht="18" customHeight="1">
      <c r="A25" s="66" t="s">
        <v>81</v>
      </c>
      <c r="B25" s="67" t="s">
        <v>281</v>
      </c>
      <c r="C25" s="61">
        <f t="shared" si="5"/>
        <v>1</v>
      </c>
      <c r="D25" s="61">
        <f t="shared" si="6"/>
        <v>4300</v>
      </c>
      <c r="E25" s="61">
        <f t="shared" si="7"/>
        <v>0</v>
      </c>
      <c r="F25" s="61">
        <f t="shared" si="8"/>
        <v>4300</v>
      </c>
      <c r="G25" s="62">
        <v>0</v>
      </c>
      <c r="H25" s="62">
        <v>0</v>
      </c>
      <c r="I25" s="62">
        <v>0</v>
      </c>
      <c r="J25" s="62"/>
      <c r="K25" s="62">
        <v>1</v>
      </c>
      <c r="L25" s="62">
        <v>4300</v>
      </c>
      <c r="M25" s="62">
        <v>0</v>
      </c>
      <c r="N25" s="62">
        <v>4300</v>
      </c>
      <c r="O25" s="50">
        <f>'[5]M6 Tong hop Viec CHV '!$K$99</f>
        <v>0</v>
      </c>
      <c r="P25" s="51">
        <f>'[5]M7 Thop tien CHV'!$K$80</f>
        <v>4300</v>
      </c>
      <c r="Q25" s="50">
        <f t="shared" si="2"/>
        <v>0</v>
      </c>
      <c r="R25" s="50">
        <f t="shared" si="3"/>
        <v>0</v>
      </c>
      <c r="AJ25" s="63" t="s">
        <v>282</v>
      </c>
    </row>
    <row r="26" spans="1:44" s="52" customFormat="1" ht="18" customHeight="1">
      <c r="A26" s="66" t="s">
        <v>82</v>
      </c>
      <c r="B26" s="67" t="s">
        <v>283</v>
      </c>
      <c r="C26" s="61">
        <f t="shared" si="5"/>
        <v>3</v>
      </c>
      <c r="D26" s="61">
        <f t="shared" si="6"/>
        <v>42109</v>
      </c>
      <c r="E26" s="61">
        <f t="shared" si="7"/>
        <v>1</v>
      </c>
      <c r="F26" s="61">
        <f t="shared" si="8"/>
        <v>18249</v>
      </c>
      <c r="G26" s="69">
        <v>2</v>
      </c>
      <c r="H26" s="69">
        <v>14749</v>
      </c>
      <c r="I26" s="69">
        <v>1</v>
      </c>
      <c r="J26" s="69">
        <v>14749</v>
      </c>
      <c r="K26" s="69">
        <v>1</v>
      </c>
      <c r="L26" s="69">
        <v>27360</v>
      </c>
      <c r="M26" s="69"/>
      <c r="N26" s="69">
        <v>3500</v>
      </c>
      <c r="O26" s="72">
        <f>'[5]M6 Tong hop Viec CHV '!$K$106</f>
        <v>1</v>
      </c>
      <c r="P26" s="51">
        <f>'[5]M7 Thop tien CHV'!$K$85</f>
        <v>18249</v>
      </c>
      <c r="Q26" s="50">
        <f t="shared" si="2"/>
        <v>0</v>
      </c>
      <c r="R26" s="50">
        <f t="shared" si="3"/>
        <v>0</v>
      </c>
      <c r="AR26" s="63"/>
    </row>
    <row r="27" spans="7:14" ht="8.25" customHeight="1">
      <c r="G27" s="2"/>
      <c r="H27" s="2"/>
      <c r="I27" s="2"/>
      <c r="J27" s="2"/>
      <c r="K27" s="3"/>
      <c r="L27" s="3"/>
      <c r="M27" s="3"/>
      <c r="N27" s="3"/>
    </row>
    <row r="28" spans="1:35" s="78" customFormat="1" ht="19.5" customHeight="1">
      <c r="A28" s="33"/>
      <c r="B28" s="628" t="s">
        <v>369</v>
      </c>
      <c r="C28" s="628"/>
      <c r="D28" s="628"/>
      <c r="E28" s="628"/>
      <c r="F28" s="75"/>
      <c r="G28" s="76"/>
      <c r="H28" s="76"/>
      <c r="I28" s="76"/>
      <c r="J28" s="628" t="s">
        <v>370</v>
      </c>
      <c r="K28" s="628"/>
      <c r="L28" s="628"/>
      <c r="M28" s="628"/>
      <c r="N28" s="628"/>
      <c r="O28" s="77"/>
      <c r="P28" s="77"/>
      <c r="AG28" s="78" t="s">
        <v>285</v>
      </c>
      <c r="AI28" s="79">
        <f>82/88</f>
        <v>0.9318181818181818</v>
      </c>
    </row>
    <row r="29" spans="1:16" s="85" customFormat="1" ht="19.5" customHeight="1">
      <c r="A29" s="80"/>
      <c r="B29" s="603" t="s">
        <v>35</v>
      </c>
      <c r="C29" s="603"/>
      <c r="D29" s="603"/>
      <c r="E29" s="603"/>
      <c r="F29" s="82"/>
      <c r="G29" s="83"/>
      <c r="H29" s="83"/>
      <c r="I29" s="83"/>
      <c r="J29" s="603" t="s">
        <v>286</v>
      </c>
      <c r="K29" s="603"/>
      <c r="L29" s="603"/>
      <c r="M29" s="603"/>
      <c r="N29" s="603"/>
      <c r="O29" s="84"/>
      <c r="P29" s="84"/>
    </row>
    <row r="30" spans="1:16" s="85" customFormat="1" ht="19.5" customHeight="1">
      <c r="A30" s="80"/>
      <c r="B30" s="601"/>
      <c r="C30" s="601"/>
      <c r="D30" s="601"/>
      <c r="E30" s="82"/>
      <c r="F30" s="82"/>
      <c r="G30" s="83"/>
      <c r="H30" s="83"/>
      <c r="I30" s="83"/>
      <c r="J30" s="602"/>
      <c r="K30" s="602"/>
      <c r="L30" s="602"/>
      <c r="M30" s="602"/>
      <c r="N30" s="602"/>
      <c r="O30" s="84"/>
      <c r="P30" s="84"/>
    </row>
    <row r="31" spans="1:16" s="85" customFormat="1" ht="8.25" customHeight="1">
      <c r="A31" s="80"/>
      <c r="B31" s="86"/>
      <c r="C31" s="86" t="s">
        <v>83</v>
      </c>
      <c r="D31" s="86"/>
      <c r="E31" s="87"/>
      <c r="F31" s="87"/>
      <c r="G31" s="88"/>
      <c r="H31" s="88"/>
      <c r="I31" s="88"/>
      <c r="J31" s="86"/>
      <c r="K31" s="86"/>
      <c r="L31" s="86"/>
      <c r="M31" s="86"/>
      <c r="N31" s="86"/>
      <c r="O31" s="84"/>
      <c r="P31" s="84"/>
    </row>
    <row r="32" spans="1:16" s="85" customFormat="1" ht="9" customHeight="1">
      <c r="A32" s="80"/>
      <c r="B32" s="605" t="s">
        <v>287</v>
      </c>
      <c r="C32" s="605"/>
      <c r="D32" s="605"/>
      <c r="E32" s="605"/>
      <c r="F32" s="87"/>
      <c r="G32" s="88"/>
      <c r="H32" s="88"/>
      <c r="I32" s="88"/>
      <c r="J32" s="604" t="s">
        <v>287</v>
      </c>
      <c r="K32" s="604"/>
      <c r="L32" s="604"/>
      <c r="M32" s="604"/>
      <c r="N32" s="604"/>
      <c r="O32" s="84"/>
      <c r="P32" s="84"/>
    </row>
    <row r="33" spans="1:16" s="85" customFormat="1" ht="19.5" customHeight="1">
      <c r="A33" s="80"/>
      <c r="B33" s="603" t="s">
        <v>288</v>
      </c>
      <c r="C33" s="603"/>
      <c r="D33" s="603"/>
      <c r="E33" s="603"/>
      <c r="F33" s="82"/>
      <c r="G33" s="83"/>
      <c r="H33" s="83"/>
      <c r="I33" s="83"/>
      <c r="J33" s="81"/>
      <c r="K33" s="603" t="s">
        <v>288</v>
      </c>
      <c r="L33" s="603"/>
      <c r="M33" s="603"/>
      <c r="N33" s="81"/>
      <c r="O33" s="84"/>
      <c r="P33" s="84"/>
    </row>
    <row r="34" spans="1:16" s="85" customFormat="1" ht="19.5" customHeight="1">
      <c r="A34" s="80"/>
      <c r="B34" s="81"/>
      <c r="C34" s="81"/>
      <c r="D34" s="81"/>
      <c r="E34" s="82"/>
      <c r="F34" s="82"/>
      <c r="G34" s="83"/>
      <c r="H34" s="83"/>
      <c r="I34" s="83"/>
      <c r="J34" s="81"/>
      <c r="K34" s="81"/>
      <c r="L34" s="81"/>
      <c r="M34" s="81"/>
      <c r="N34" s="81"/>
      <c r="O34" s="84"/>
      <c r="P34" s="84"/>
    </row>
    <row r="35" spans="2:14" ht="18" hidden="1">
      <c r="B35" s="89"/>
      <c r="C35" s="90"/>
      <c r="D35" s="90"/>
      <c r="E35" s="90"/>
      <c r="F35" s="90"/>
      <c r="G35" s="91"/>
      <c r="H35" s="91"/>
      <c r="I35" s="91"/>
      <c r="J35" s="91"/>
      <c r="K35" s="91"/>
      <c r="L35" s="91"/>
      <c r="M35" s="91"/>
      <c r="N35" s="89"/>
    </row>
    <row r="36" spans="2:19" ht="19.5" customHeight="1">
      <c r="B36" s="631" t="s">
        <v>241</v>
      </c>
      <c r="C36" s="631"/>
      <c r="D36" s="631"/>
      <c r="E36" s="631"/>
      <c r="F36" s="91"/>
      <c r="G36" s="91"/>
      <c r="H36" s="91"/>
      <c r="I36" s="91"/>
      <c r="J36" s="632" t="s">
        <v>242</v>
      </c>
      <c r="K36" s="632"/>
      <c r="L36" s="632"/>
      <c r="M36" s="632"/>
      <c r="N36" s="632"/>
      <c r="O36" s="94"/>
      <c r="P36" s="94"/>
      <c r="Q36" s="95"/>
      <c r="R36" s="95"/>
      <c r="S36" s="95"/>
    </row>
    <row r="37" spans="2:14" ht="18">
      <c r="B37" s="96"/>
      <c r="C37" s="90"/>
      <c r="D37" s="90"/>
      <c r="E37" s="90"/>
      <c r="F37" s="90"/>
      <c r="G37" s="89"/>
      <c r="H37" s="89"/>
      <c r="I37" s="89"/>
      <c r="J37" s="89"/>
      <c r="K37" s="89"/>
      <c r="L37" s="89"/>
      <c r="M37" s="89"/>
      <c r="N37" s="89"/>
    </row>
    <row r="38" spans="2:11" ht="15">
      <c r="B38" s="42"/>
      <c r="C38" s="42"/>
      <c r="D38" s="42"/>
      <c r="E38" s="42"/>
      <c r="F38" s="42"/>
      <c r="G38" s="97"/>
      <c r="H38" s="97"/>
      <c r="I38" s="97"/>
      <c r="J38" s="97"/>
      <c r="K38" s="42"/>
    </row>
    <row r="39" spans="2:11" ht="15">
      <c r="B39" s="42"/>
      <c r="C39" s="42"/>
      <c r="D39" s="42"/>
      <c r="E39" s="42"/>
      <c r="F39" s="42"/>
      <c r="G39" s="97"/>
      <c r="H39" s="97"/>
      <c r="I39" s="97"/>
      <c r="J39" s="97"/>
      <c r="K39" s="42"/>
    </row>
    <row r="40" spans="2:11" ht="15">
      <c r="B40" s="42"/>
      <c r="C40" s="42"/>
      <c r="D40" s="42"/>
      <c r="E40" s="42"/>
      <c r="F40" s="42"/>
      <c r="G40" s="97"/>
      <c r="H40" s="97"/>
      <c r="I40" s="97"/>
      <c r="J40" s="97"/>
      <c r="K40" s="42"/>
    </row>
    <row r="41" spans="2:11" ht="15">
      <c r="B41" s="42"/>
      <c r="C41" s="42"/>
      <c r="D41" s="42"/>
      <c r="E41" s="42"/>
      <c r="F41" s="42"/>
      <c r="G41" s="97"/>
      <c r="H41" s="97"/>
      <c r="I41" s="97"/>
      <c r="J41" s="97"/>
      <c r="K41" s="42"/>
    </row>
    <row r="42" spans="7:10" ht="15">
      <c r="G42" s="97"/>
      <c r="H42" s="97"/>
      <c r="I42" s="97"/>
      <c r="J42" s="97"/>
    </row>
    <row r="43" spans="7:10" ht="15">
      <c r="G43" s="97"/>
      <c r="H43" s="97"/>
      <c r="I43" s="97"/>
      <c r="J43" s="97"/>
    </row>
    <row r="44" spans="7:10" ht="15">
      <c r="G44" s="97"/>
      <c r="H44" s="97"/>
      <c r="I44" s="97"/>
      <c r="J44" s="97"/>
    </row>
    <row r="45" spans="7:10" ht="15">
      <c r="G45" s="97"/>
      <c r="H45" s="97"/>
      <c r="I45" s="97"/>
      <c r="J45" s="97"/>
    </row>
  </sheetData>
  <sheetProtection/>
  <mergeCells count="42">
    <mergeCell ref="B36:E36"/>
    <mergeCell ref="J36:N36"/>
    <mergeCell ref="B29:E29"/>
    <mergeCell ref="E8:F8"/>
    <mergeCell ref="G8:H8"/>
    <mergeCell ref="C8:D8"/>
    <mergeCell ref="A11:B11"/>
    <mergeCell ref="A12:B12"/>
    <mergeCell ref="A10:B10"/>
    <mergeCell ref="A6:B9"/>
    <mergeCell ref="A13:B13"/>
    <mergeCell ref="B28:E28"/>
    <mergeCell ref="K7:N7"/>
    <mergeCell ref="I8:J8"/>
    <mergeCell ref="M8:N8"/>
    <mergeCell ref="G7:J7"/>
    <mergeCell ref="J28:N28"/>
    <mergeCell ref="K8:L8"/>
    <mergeCell ref="J29:N29"/>
    <mergeCell ref="E1:K2"/>
    <mergeCell ref="A1:D1"/>
    <mergeCell ref="E3:J3"/>
    <mergeCell ref="A3:D3"/>
    <mergeCell ref="L4:N4"/>
    <mergeCell ref="A2:D2"/>
    <mergeCell ref="L2:N2"/>
    <mergeCell ref="L3:N3"/>
    <mergeCell ref="A4:D4"/>
    <mergeCell ref="O6:R6"/>
    <mergeCell ref="D5:K5"/>
    <mergeCell ref="C6:F7"/>
    <mergeCell ref="G6:N6"/>
    <mergeCell ref="R7:R9"/>
    <mergeCell ref="Q7:Q9"/>
    <mergeCell ref="O8:O9"/>
    <mergeCell ref="P8:P9"/>
    <mergeCell ref="B30:D30"/>
    <mergeCell ref="J30:N30"/>
    <mergeCell ref="B33:E33"/>
    <mergeCell ref="K33:M33"/>
    <mergeCell ref="J32:N32"/>
    <mergeCell ref="B32:E32"/>
  </mergeCells>
  <printOptions/>
  <pageMargins left="0.55" right="0.18" top="0.23" bottom="0.25" header="0.1" footer="0.08"/>
  <pageSetup horizontalDpi="600" verticalDpi="600" orientation="landscape" paperSize="9" scale="90" r:id="rId4"/>
  <drawing r:id="rId3"/>
  <legacyDrawing r:id="rId2"/>
</worksheet>
</file>

<file path=xl/worksheets/sheet3.xml><?xml version="1.0" encoding="utf-8"?>
<worksheet xmlns="http://schemas.openxmlformats.org/spreadsheetml/2006/main" xmlns:r="http://schemas.openxmlformats.org/officeDocument/2006/relationships">
  <sheetPr>
    <tabColor indexed="47"/>
  </sheetPr>
  <dimension ref="A1:AR42"/>
  <sheetViews>
    <sheetView zoomScalePageLayoutView="0" workbookViewId="0" topLeftCell="A1">
      <selection activeCell="E4" sqref="E4"/>
    </sheetView>
  </sheetViews>
  <sheetFormatPr defaultColWidth="9.00390625" defaultRowHeight="15.75"/>
  <cols>
    <col min="1" max="1" width="4.00390625" style="73" customWidth="1"/>
    <col min="2" max="2" width="21.125" style="73" customWidth="1"/>
    <col min="3" max="3" width="10.25390625" style="73" customWidth="1"/>
    <col min="4" max="6" width="7.875" style="73" customWidth="1"/>
    <col min="7" max="7" width="9.25390625" style="73" customWidth="1"/>
    <col min="8" max="8" width="7.25390625" style="73" customWidth="1"/>
    <col min="9" max="10" width="7.875" style="73" customWidth="1"/>
    <col min="11" max="11" width="7.125" style="73" customWidth="1"/>
    <col min="12" max="12" width="7.00390625" style="73" customWidth="1"/>
    <col min="13" max="13" width="7.875" style="73" customWidth="1"/>
    <col min="14" max="14" width="10.25390625" style="73" customWidth="1"/>
    <col min="15" max="16" width="7.875" style="73" customWidth="1"/>
    <col min="17" max="28" width="9.00390625" style="73" customWidth="1"/>
    <col min="29" max="29" width="8.375" style="73" customWidth="1"/>
    <col min="30" max="30" width="9.00390625" style="73" customWidth="1"/>
    <col min="31" max="31" width="11.25390625" style="73" customWidth="1"/>
    <col min="32" max="32" width="13.50390625" style="73" customWidth="1"/>
    <col min="33" max="16384" width="9.00390625" style="73" customWidth="1"/>
  </cols>
  <sheetData>
    <row r="1" spans="1:16" s="42" customFormat="1" ht="19.5" customHeight="1">
      <c r="A1" s="643" t="s">
        <v>26</v>
      </c>
      <c r="B1" s="643"/>
      <c r="C1" s="98"/>
      <c r="D1" s="650" t="s">
        <v>348</v>
      </c>
      <c r="E1" s="650"/>
      <c r="F1" s="650"/>
      <c r="G1" s="650"/>
      <c r="H1" s="650"/>
      <c r="I1" s="650"/>
      <c r="J1" s="650"/>
      <c r="K1" s="650"/>
      <c r="L1" s="650"/>
      <c r="M1" s="668" t="s">
        <v>289</v>
      </c>
      <c r="N1" s="669"/>
      <c r="O1" s="669"/>
      <c r="P1" s="669"/>
    </row>
    <row r="2" spans="1:16" s="42" customFormat="1" ht="34.5" customHeight="1">
      <c r="A2" s="649" t="s">
        <v>290</v>
      </c>
      <c r="B2" s="649"/>
      <c r="C2" s="649"/>
      <c r="D2" s="650"/>
      <c r="E2" s="650"/>
      <c r="F2" s="650"/>
      <c r="G2" s="650"/>
      <c r="H2" s="650"/>
      <c r="I2" s="650"/>
      <c r="J2" s="650"/>
      <c r="K2" s="650"/>
      <c r="L2" s="650"/>
      <c r="M2" s="670" t="s">
        <v>349</v>
      </c>
      <c r="N2" s="671"/>
      <c r="O2" s="671"/>
      <c r="P2" s="671"/>
    </row>
    <row r="3" spans="1:16" s="42" customFormat="1" ht="19.5" customHeight="1">
      <c r="A3" s="648" t="s">
        <v>291</v>
      </c>
      <c r="B3" s="648"/>
      <c r="C3" s="648"/>
      <c r="D3" s="650"/>
      <c r="E3" s="650"/>
      <c r="F3" s="650"/>
      <c r="G3" s="650"/>
      <c r="H3" s="650"/>
      <c r="I3" s="650"/>
      <c r="J3" s="650"/>
      <c r="K3" s="650"/>
      <c r="L3" s="650"/>
      <c r="M3" s="670" t="s">
        <v>292</v>
      </c>
      <c r="N3" s="671"/>
      <c r="O3" s="671"/>
      <c r="P3" s="671"/>
    </row>
    <row r="4" spans="1:16" s="103" customFormat="1" ht="18.75" customHeight="1">
      <c r="A4" s="99"/>
      <c r="B4" s="99"/>
      <c r="C4" s="100"/>
      <c r="D4" s="609"/>
      <c r="E4" s="609"/>
      <c r="F4" s="609"/>
      <c r="G4" s="609"/>
      <c r="H4" s="609"/>
      <c r="I4" s="609"/>
      <c r="J4" s="609"/>
      <c r="K4" s="609"/>
      <c r="L4" s="609"/>
      <c r="M4" s="101" t="s">
        <v>293</v>
      </c>
      <c r="N4" s="102"/>
      <c r="O4" s="102"/>
      <c r="P4" s="102"/>
    </row>
    <row r="5" spans="1:16" ht="49.5" customHeight="1">
      <c r="A5" s="655" t="s">
        <v>55</v>
      </c>
      <c r="B5" s="656"/>
      <c r="C5" s="645" t="s">
        <v>80</v>
      </c>
      <c r="D5" s="646"/>
      <c r="E5" s="646"/>
      <c r="F5" s="646"/>
      <c r="G5" s="646"/>
      <c r="H5" s="646"/>
      <c r="I5" s="646"/>
      <c r="J5" s="646"/>
      <c r="K5" s="644" t="s">
        <v>79</v>
      </c>
      <c r="L5" s="644"/>
      <c r="M5" s="644"/>
      <c r="N5" s="644"/>
      <c r="O5" s="644"/>
      <c r="P5" s="644"/>
    </row>
    <row r="6" spans="1:16" ht="20.25" customHeight="1">
      <c r="A6" s="657"/>
      <c r="B6" s="658"/>
      <c r="C6" s="645" t="s">
        <v>3</v>
      </c>
      <c r="D6" s="646"/>
      <c r="E6" s="646"/>
      <c r="F6" s="647"/>
      <c r="G6" s="644" t="s">
        <v>9</v>
      </c>
      <c r="H6" s="644"/>
      <c r="I6" s="644"/>
      <c r="J6" s="644"/>
      <c r="K6" s="672" t="s">
        <v>3</v>
      </c>
      <c r="L6" s="672"/>
      <c r="M6" s="672"/>
      <c r="N6" s="667" t="s">
        <v>9</v>
      </c>
      <c r="O6" s="667"/>
      <c r="P6" s="667"/>
    </row>
    <row r="7" spans="1:16" ht="52.5" customHeight="1">
      <c r="A7" s="657"/>
      <c r="B7" s="658"/>
      <c r="C7" s="661" t="s">
        <v>294</v>
      </c>
      <c r="D7" s="646" t="s">
        <v>76</v>
      </c>
      <c r="E7" s="646"/>
      <c r="F7" s="647"/>
      <c r="G7" s="644" t="s">
        <v>295</v>
      </c>
      <c r="H7" s="644" t="s">
        <v>76</v>
      </c>
      <c r="I7" s="644"/>
      <c r="J7" s="644"/>
      <c r="K7" s="644" t="s">
        <v>32</v>
      </c>
      <c r="L7" s="644" t="s">
        <v>77</v>
      </c>
      <c r="M7" s="644"/>
      <c r="N7" s="644" t="s">
        <v>62</v>
      </c>
      <c r="O7" s="644" t="s">
        <v>77</v>
      </c>
      <c r="P7" s="644"/>
    </row>
    <row r="8" spans="1:16" ht="15.75" customHeight="1">
      <c r="A8" s="657"/>
      <c r="B8" s="658"/>
      <c r="C8" s="661"/>
      <c r="D8" s="644" t="s">
        <v>36</v>
      </c>
      <c r="E8" s="644" t="s">
        <v>37</v>
      </c>
      <c r="F8" s="644" t="s">
        <v>40</v>
      </c>
      <c r="G8" s="644"/>
      <c r="H8" s="644" t="s">
        <v>36</v>
      </c>
      <c r="I8" s="644" t="s">
        <v>37</v>
      </c>
      <c r="J8" s="644" t="s">
        <v>40</v>
      </c>
      <c r="K8" s="644"/>
      <c r="L8" s="644" t="s">
        <v>14</v>
      </c>
      <c r="M8" s="644" t="s">
        <v>13</v>
      </c>
      <c r="N8" s="644"/>
      <c r="O8" s="644" t="s">
        <v>14</v>
      </c>
      <c r="P8" s="644" t="s">
        <v>13</v>
      </c>
    </row>
    <row r="9" spans="1:16" ht="44.25" customHeight="1">
      <c r="A9" s="659"/>
      <c r="B9" s="660"/>
      <c r="C9" s="662"/>
      <c r="D9" s="644"/>
      <c r="E9" s="644"/>
      <c r="F9" s="644"/>
      <c r="G9" s="644"/>
      <c r="H9" s="644"/>
      <c r="I9" s="644"/>
      <c r="J9" s="644"/>
      <c r="K9" s="644"/>
      <c r="L9" s="644"/>
      <c r="M9" s="644"/>
      <c r="N9" s="644"/>
      <c r="O9" s="644"/>
      <c r="P9" s="644"/>
    </row>
    <row r="10" spans="1:16" ht="15" customHeight="1">
      <c r="A10" s="653" t="s">
        <v>6</v>
      </c>
      <c r="B10" s="654"/>
      <c r="C10" s="105">
        <v>1</v>
      </c>
      <c r="D10" s="105" t="s">
        <v>44</v>
      </c>
      <c r="E10" s="105" t="s">
        <v>47</v>
      </c>
      <c r="F10" s="105" t="s">
        <v>56</v>
      </c>
      <c r="G10" s="105" t="s">
        <v>57</v>
      </c>
      <c r="H10" s="105" t="s">
        <v>58</v>
      </c>
      <c r="I10" s="105" t="s">
        <v>59</v>
      </c>
      <c r="J10" s="105" t="s">
        <v>60</v>
      </c>
      <c r="K10" s="105" t="s">
        <v>61</v>
      </c>
      <c r="L10" s="105" t="s">
        <v>81</v>
      </c>
      <c r="M10" s="105" t="s">
        <v>82</v>
      </c>
      <c r="N10" s="105" t="s">
        <v>83</v>
      </c>
      <c r="O10" s="105" t="s">
        <v>84</v>
      </c>
      <c r="P10" s="105" t="s">
        <v>85</v>
      </c>
    </row>
    <row r="11" spans="1:16" ht="15" customHeight="1">
      <c r="A11" s="665" t="s">
        <v>296</v>
      </c>
      <c r="B11" s="666"/>
      <c r="C11" s="106">
        <f aca="true" t="shared" si="0" ref="C11:P11">C13-C12</f>
        <v>0</v>
      </c>
      <c r="D11" s="106">
        <f t="shared" si="0"/>
        <v>0</v>
      </c>
      <c r="E11" s="106">
        <f t="shared" si="0"/>
        <v>0</v>
      </c>
      <c r="F11" s="106">
        <f t="shared" si="0"/>
        <v>0</v>
      </c>
      <c r="G11" s="106">
        <f t="shared" si="0"/>
        <v>0</v>
      </c>
      <c r="H11" s="106">
        <f t="shared" si="0"/>
        <v>0</v>
      </c>
      <c r="I11" s="106">
        <f t="shared" si="0"/>
        <v>0</v>
      </c>
      <c r="J11" s="106">
        <f t="shared" si="0"/>
        <v>0</v>
      </c>
      <c r="K11" s="106">
        <f t="shared" si="0"/>
        <v>0</v>
      </c>
      <c r="L11" s="106">
        <f t="shared" si="0"/>
        <v>0</v>
      </c>
      <c r="M11" s="106">
        <f t="shared" si="0"/>
        <v>0</v>
      </c>
      <c r="N11" s="106">
        <f t="shared" si="0"/>
        <v>0</v>
      </c>
      <c r="O11" s="106">
        <f t="shared" si="0"/>
        <v>0</v>
      </c>
      <c r="P11" s="106">
        <f t="shared" si="0"/>
        <v>0</v>
      </c>
    </row>
    <row r="12" spans="1:16" ht="15" customHeight="1">
      <c r="A12" s="663" t="s">
        <v>297</v>
      </c>
      <c r="B12" s="664"/>
      <c r="C12" s="107">
        <v>0</v>
      </c>
      <c r="D12" s="107">
        <v>0</v>
      </c>
      <c r="E12" s="107">
        <v>0</v>
      </c>
      <c r="F12" s="107">
        <v>0</v>
      </c>
      <c r="G12" s="107">
        <v>0</v>
      </c>
      <c r="H12" s="107">
        <v>0</v>
      </c>
      <c r="I12" s="107">
        <v>0</v>
      </c>
      <c r="J12" s="107">
        <v>0</v>
      </c>
      <c r="K12" s="107">
        <v>0</v>
      </c>
      <c r="L12" s="107">
        <v>0</v>
      </c>
      <c r="M12" s="107">
        <v>0</v>
      </c>
      <c r="N12" s="107">
        <v>0</v>
      </c>
      <c r="O12" s="107">
        <v>0</v>
      </c>
      <c r="P12" s="107">
        <v>0</v>
      </c>
    </row>
    <row r="13" spans="1:32" ht="15" customHeight="1">
      <c r="A13" s="651" t="s">
        <v>33</v>
      </c>
      <c r="B13" s="652"/>
      <c r="C13" s="108">
        <f>D13+E13+F13</f>
        <v>0</v>
      </c>
      <c r="D13" s="108">
        <f>D14+D15</f>
        <v>0</v>
      </c>
      <c r="E13" s="108">
        <f>E14+E15</f>
        <v>0</v>
      </c>
      <c r="F13" s="108">
        <f>F14+F15</f>
        <v>0</v>
      </c>
      <c r="G13" s="108">
        <f aca="true" t="shared" si="1" ref="G13:G26">H13+I13+J13</f>
        <v>0</v>
      </c>
      <c r="H13" s="108">
        <f>H14+H15</f>
        <v>0</v>
      </c>
      <c r="I13" s="108">
        <f>I14+I15</f>
        <v>0</v>
      </c>
      <c r="J13" s="108">
        <f>J14+J15</f>
        <v>0</v>
      </c>
      <c r="K13" s="108">
        <f aca="true" t="shared" si="2" ref="K13:K26">L13+M13</f>
        <v>0</v>
      </c>
      <c r="L13" s="108">
        <f>L14+L15</f>
        <v>0</v>
      </c>
      <c r="M13" s="108">
        <f>M14+M15</f>
        <v>0</v>
      </c>
      <c r="N13" s="108">
        <f aca="true" t="shared" si="3" ref="N13:N26">O13+P13</f>
        <v>0</v>
      </c>
      <c r="O13" s="108">
        <f>O14+O15</f>
        <v>0</v>
      </c>
      <c r="P13" s="108">
        <f>P14+P15</f>
        <v>0</v>
      </c>
      <c r="AF13" s="73" t="s">
        <v>265</v>
      </c>
    </row>
    <row r="14" spans="1:37" ht="15" customHeight="1">
      <c r="A14" s="109" t="s">
        <v>0</v>
      </c>
      <c r="B14" s="110" t="s">
        <v>78</v>
      </c>
      <c r="C14" s="111">
        <f>C15+C16</f>
        <v>0</v>
      </c>
      <c r="D14" s="112">
        <f>D15+D16</f>
        <v>0</v>
      </c>
      <c r="E14" s="112">
        <v>0</v>
      </c>
      <c r="F14" s="112">
        <v>0</v>
      </c>
      <c r="G14" s="112">
        <f t="shared" si="1"/>
        <v>0</v>
      </c>
      <c r="H14" s="112">
        <v>0</v>
      </c>
      <c r="I14" s="112">
        <v>0</v>
      </c>
      <c r="J14" s="112">
        <v>0</v>
      </c>
      <c r="K14" s="112">
        <f t="shared" si="2"/>
        <v>0</v>
      </c>
      <c r="L14" s="112">
        <v>0</v>
      </c>
      <c r="M14" s="112">
        <v>0</v>
      </c>
      <c r="N14" s="112">
        <f t="shared" si="3"/>
        <v>0</v>
      </c>
      <c r="O14" s="112">
        <v>0</v>
      </c>
      <c r="P14" s="112">
        <v>0</v>
      </c>
      <c r="AK14" s="113"/>
    </row>
    <row r="15" spans="1:16" ht="15" customHeight="1">
      <c r="A15" s="114" t="s">
        <v>1</v>
      </c>
      <c r="B15" s="115" t="s">
        <v>17</v>
      </c>
      <c r="C15" s="111">
        <f aca="true" t="shared" si="4" ref="C15:C26">D15+E15+F15</f>
        <v>0</v>
      </c>
      <c r="D15" s="111">
        <f>D16+D17+D18+D19+D20+D21+D22+D23+D24+D25+D26</f>
        <v>0</v>
      </c>
      <c r="E15" s="111">
        <f>E16+E17+E18+E19+E20+E21+E22+E23+E24+E25+E26</f>
        <v>0</v>
      </c>
      <c r="F15" s="111">
        <f>F16+F17+F18+F19+F20+F21+F22+F23+F24+F25+F26</f>
        <v>0</v>
      </c>
      <c r="G15" s="111">
        <f t="shared" si="1"/>
        <v>0</v>
      </c>
      <c r="H15" s="111">
        <f>H16+H17+H18+H19+H20+H21+H22+H23+H24+H25+H26</f>
        <v>0</v>
      </c>
      <c r="I15" s="111">
        <f>I16+I17+I18+I19+I20+I21+I22+I23+I24+I25+I26</f>
        <v>0</v>
      </c>
      <c r="J15" s="111">
        <f>J16+J17+J18+J19+J20+J21+J22+J23+J24+J25+J26</f>
        <v>0</v>
      </c>
      <c r="K15" s="111">
        <f t="shared" si="2"/>
        <v>0</v>
      </c>
      <c r="L15" s="111">
        <f>L16+L17+L18+L19+L20+L21+L22+L23+L24+L25+L26</f>
        <v>0</v>
      </c>
      <c r="M15" s="111">
        <f>M16+M17+M18+M19+M20+M21+M22+M23+M24+M25+M26</f>
        <v>0</v>
      </c>
      <c r="N15" s="111">
        <f t="shared" si="3"/>
        <v>0</v>
      </c>
      <c r="O15" s="111">
        <f>O16+O17+O18+O19+O20+O21+O22+O23+O24+O25+O26</f>
        <v>0</v>
      </c>
      <c r="P15" s="111">
        <f>P16+P17+P18+P19+P20+P21+P22+P23+P24+P25+P26</f>
        <v>0</v>
      </c>
    </row>
    <row r="16" spans="1:38" s="42" customFormat="1" ht="15" customHeight="1">
      <c r="A16" s="116" t="s">
        <v>43</v>
      </c>
      <c r="B16" s="117" t="s">
        <v>266</v>
      </c>
      <c r="C16" s="111">
        <f t="shared" si="4"/>
        <v>0</v>
      </c>
      <c r="D16" s="118">
        <v>0</v>
      </c>
      <c r="E16" s="118">
        <v>0</v>
      </c>
      <c r="F16" s="118">
        <v>0</v>
      </c>
      <c r="G16" s="118">
        <f t="shared" si="1"/>
        <v>0</v>
      </c>
      <c r="H16" s="118">
        <v>0</v>
      </c>
      <c r="I16" s="118">
        <v>0</v>
      </c>
      <c r="J16" s="118">
        <v>0</v>
      </c>
      <c r="K16" s="118">
        <f t="shared" si="2"/>
        <v>0</v>
      </c>
      <c r="L16" s="118">
        <v>0</v>
      </c>
      <c r="M16" s="118">
        <v>0</v>
      </c>
      <c r="N16" s="118">
        <f t="shared" si="3"/>
        <v>0</v>
      </c>
      <c r="O16" s="118">
        <v>0</v>
      </c>
      <c r="P16" s="118">
        <v>0</v>
      </c>
      <c r="AL16" s="113"/>
    </row>
    <row r="17" spans="1:32" s="42" customFormat="1" ht="15" customHeight="1">
      <c r="A17" s="116" t="s">
        <v>44</v>
      </c>
      <c r="B17" s="119" t="s">
        <v>298</v>
      </c>
      <c r="C17" s="111">
        <f t="shared" si="4"/>
        <v>0</v>
      </c>
      <c r="D17" s="118">
        <v>0</v>
      </c>
      <c r="E17" s="118">
        <v>0</v>
      </c>
      <c r="F17" s="118">
        <v>0</v>
      </c>
      <c r="G17" s="118">
        <f t="shared" si="1"/>
        <v>0</v>
      </c>
      <c r="H17" s="118">
        <v>0</v>
      </c>
      <c r="I17" s="118">
        <v>0</v>
      </c>
      <c r="J17" s="118">
        <v>0</v>
      </c>
      <c r="K17" s="118">
        <f t="shared" si="2"/>
        <v>0</v>
      </c>
      <c r="L17" s="118">
        <v>0</v>
      </c>
      <c r="M17" s="118">
        <v>0</v>
      </c>
      <c r="N17" s="118">
        <f t="shared" si="3"/>
        <v>0</v>
      </c>
      <c r="O17" s="118">
        <v>0</v>
      </c>
      <c r="P17" s="118">
        <v>0</v>
      </c>
      <c r="AF17" s="113" t="s">
        <v>268</v>
      </c>
    </row>
    <row r="18" spans="1:16" s="42" customFormat="1" ht="15" customHeight="1">
      <c r="A18" s="116" t="s">
        <v>47</v>
      </c>
      <c r="B18" s="117" t="s">
        <v>269</v>
      </c>
      <c r="C18" s="111">
        <f t="shared" si="4"/>
        <v>0</v>
      </c>
      <c r="D18" s="118">
        <v>0</v>
      </c>
      <c r="E18" s="118">
        <v>0</v>
      </c>
      <c r="F18" s="118">
        <v>0</v>
      </c>
      <c r="G18" s="118">
        <f t="shared" si="1"/>
        <v>0</v>
      </c>
      <c r="H18" s="118">
        <v>0</v>
      </c>
      <c r="I18" s="118">
        <v>0</v>
      </c>
      <c r="J18" s="118">
        <v>0</v>
      </c>
      <c r="K18" s="118">
        <f t="shared" si="2"/>
        <v>0</v>
      </c>
      <c r="L18" s="118">
        <v>0</v>
      </c>
      <c r="M18" s="118">
        <v>0</v>
      </c>
      <c r="N18" s="118">
        <f t="shared" si="3"/>
        <v>0</v>
      </c>
      <c r="O18" s="118">
        <v>0</v>
      </c>
      <c r="P18" s="118">
        <v>0</v>
      </c>
    </row>
    <row r="19" spans="1:16" s="42" customFormat="1" ht="15" customHeight="1">
      <c r="A19" s="116" t="s">
        <v>56</v>
      </c>
      <c r="B19" s="117" t="s">
        <v>270</v>
      </c>
      <c r="C19" s="111">
        <f t="shared" si="4"/>
        <v>0</v>
      </c>
      <c r="D19" s="118">
        <v>0</v>
      </c>
      <c r="E19" s="118">
        <v>0</v>
      </c>
      <c r="F19" s="118">
        <v>0</v>
      </c>
      <c r="G19" s="118">
        <f t="shared" si="1"/>
        <v>0</v>
      </c>
      <c r="H19" s="118">
        <v>0</v>
      </c>
      <c r="I19" s="118">
        <v>0</v>
      </c>
      <c r="J19" s="118">
        <v>0</v>
      </c>
      <c r="K19" s="118">
        <f t="shared" si="2"/>
        <v>0</v>
      </c>
      <c r="L19" s="118">
        <v>0</v>
      </c>
      <c r="M19" s="118">
        <v>0</v>
      </c>
      <c r="N19" s="118">
        <f t="shared" si="3"/>
        <v>0</v>
      </c>
      <c r="O19" s="118">
        <v>0</v>
      </c>
      <c r="P19" s="118">
        <v>0</v>
      </c>
    </row>
    <row r="20" spans="1:16" s="42" customFormat="1" ht="15" customHeight="1">
      <c r="A20" s="116" t="s">
        <v>57</v>
      </c>
      <c r="B20" s="117" t="s">
        <v>271</v>
      </c>
      <c r="C20" s="111">
        <f t="shared" si="4"/>
        <v>0</v>
      </c>
      <c r="D20" s="118">
        <v>0</v>
      </c>
      <c r="E20" s="118">
        <v>0</v>
      </c>
      <c r="F20" s="118">
        <v>0</v>
      </c>
      <c r="G20" s="118">
        <f t="shared" si="1"/>
        <v>0</v>
      </c>
      <c r="H20" s="118">
        <v>0</v>
      </c>
      <c r="I20" s="118">
        <v>0</v>
      </c>
      <c r="J20" s="118">
        <v>0</v>
      </c>
      <c r="K20" s="118">
        <f t="shared" si="2"/>
        <v>0</v>
      </c>
      <c r="L20" s="118">
        <v>0</v>
      </c>
      <c r="M20" s="118">
        <v>0</v>
      </c>
      <c r="N20" s="118">
        <f t="shared" si="3"/>
        <v>0</v>
      </c>
      <c r="O20" s="118">
        <v>0</v>
      </c>
      <c r="P20" s="118">
        <v>0</v>
      </c>
    </row>
    <row r="21" spans="1:39" s="42" customFormat="1" ht="15" customHeight="1">
      <c r="A21" s="116" t="s">
        <v>58</v>
      </c>
      <c r="B21" s="117" t="s">
        <v>272</v>
      </c>
      <c r="C21" s="111">
        <f t="shared" si="4"/>
        <v>0</v>
      </c>
      <c r="D21" s="118">
        <v>0</v>
      </c>
      <c r="E21" s="118">
        <v>0</v>
      </c>
      <c r="F21" s="118">
        <v>0</v>
      </c>
      <c r="G21" s="118">
        <f t="shared" si="1"/>
        <v>0</v>
      </c>
      <c r="H21" s="118">
        <v>0</v>
      </c>
      <c r="I21" s="118">
        <v>0</v>
      </c>
      <c r="J21" s="118">
        <v>0</v>
      </c>
      <c r="K21" s="118">
        <f t="shared" si="2"/>
        <v>0</v>
      </c>
      <c r="L21" s="118">
        <v>0</v>
      </c>
      <c r="M21" s="118">
        <v>0</v>
      </c>
      <c r="N21" s="118">
        <f t="shared" si="3"/>
        <v>0</v>
      </c>
      <c r="O21" s="118">
        <v>0</v>
      </c>
      <c r="P21" s="118">
        <v>0</v>
      </c>
      <c r="AJ21" s="42" t="s">
        <v>273</v>
      </c>
      <c r="AK21" s="42" t="s">
        <v>274</v>
      </c>
      <c r="AL21" s="42" t="s">
        <v>275</v>
      </c>
      <c r="AM21" s="113" t="s">
        <v>276</v>
      </c>
    </row>
    <row r="22" spans="1:39" s="42" customFormat="1" ht="15" customHeight="1">
      <c r="A22" s="116" t="s">
        <v>59</v>
      </c>
      <c r="B22" s="117" t="s">
        <v>277</v>
      </c>
      <c r="C22" s="111">
        <f t="shared" si="4"/>
        <v>0</v>
      </c>
      <c r="D22" s="118">
        <v>0</v>
      </c>
      <c r="E22" s="118">
        <v>0</v>
      </c>
      <c r="F22" s="118">
        <v>0</v>
      </c>
      <c r="G22" s="118">
        <f t="shared" si="1"/>
        <v>0</v>
      </c>
      <c r="H22" s="118">
        <v>0</v>
      </c>
      <c r="I22" s="118">
        <v>0</v>
      </c>
      <c r="J22" s="118">
        <v>0</v>
      </c>
      <c r="K22" s="118">
        <f t="shared" si="2"/>
        <v>0</v>
      </c>
      <c r="L22" s="118">
        <v>0</v>
      </c>
      <c r="M22" s="118">
        <v>0</v>
      </c>
      <c r="N22" s="118">
        <f t="shared" si="3"/>
        <v>0</v>
      </c>
      <c r="O22" s="118">
        <v>0</v>
      </c>
      <c r="P22" s="118">
        <v>0</v>
      </c>
      <c r="AM22" s="113" t="s">
        <v>278</v>
      </c>
    </row>
    <row r="23" spans="1:16" s="42" customFormat="1" ht="15" customHeight="1">
      <c r="A23" s="116" t="s">
        <v>60</v>
      </c>
      <c r="B23" s="117" t="s">
        <v>279</v>
      </c>
      <c r="C23" s="111">
        <f t="shared" si="4"/>
        <v>0</v>
      </c>
      <c r="D23" s="118">
        <v>0</v>
      </c>
      <c r="E23" s="118">
        <v>0</v>
      </c>
      <c r="F23" s="118">
        <v>0</v>
      </c>
      <c r="G23" s="118">
        <f t="shared" si="1"/>
        <v>0</v>
      </c>
      <c r="H23" s="118">
        <v>0</v>
      </c>
      <c r="I23" s="118">
        <v>0</v>
      </c>
      <c r="J23" s="118">
        <v>0</v>
      </c>
      <c r="K23" s="118">
        <f t="shared" si="2"/>
        <v>0</v>
      </c>
      <c r="L23" s="118">
        <v>0</v>
      </c>
      <c r="M23" s="118">
        <v>0</v>
      </c>
      <c r="N23" s="118">
        <f t="shared" si="3"/>
        <v>0</v>
      </c>
      <c r="O23" s="118">
        <v>0</v>
      </c>
      <c r="P23" s="118">
        <v>0</v>
      </c>
    </row>
    <row r="24" spans="1:36" s="42" customFormat="1" ht="15" customHeight="1">
      <c r="A24" s="116" t="s">
        <v>61</v>
      </c>
      <c r="B24" s="117" t="s">
        <v>280</v>
      </c>
      <c r="C24" s="111">
        <f t="shared" si="4"/>
        <v>0</v>
      </c>
      <c r="D24" s="118">
        <v>0</v>
      </c>
      <c r="E24" s="118">
        <v>0</v>
      </c>
      <c r="F24" s="118">
        <v>0</v>
      </c>
      <c r="G24" s="118">
        <f t="shared" si="1"/>
        <v>0</v>
      </c>
      <c r="H24" s="118">
        <v>0</v>
      </c>
      <c r="I24" s="118">
        <v>0</v>
      </c>
      <c r="J24" s="118">
        <v>0</v>
      </c>
      <c r="K24" s="118">
        <f t="shared" si="2"/>
        <v>0</v>
      </c>
      <c r="L24" s="118">
        <v>0</v>
      </c>
      <c r="M24" s="118">
        <v>0</v>
      </c>
      <c r="N24" s="118">
        <f t="shared" si="3"/>
        <v>0</v>
      </c>
      <c r="O24" s="118">
        <v>0</v>
      </c>
      <c r="P24" s="118">
        <v>0</v>
      </c>
      <c r="AJ24" s="42" t="s">
        <v>273</v>
      </c>
    </row>
    <row r="25" spans="1:36" s="42" customFormat="1" ht="15" customHeight="1">
      <c r="A25" s="116" t="s">
        <v>81</v>
      </c>
      <c r="B25" s="117" t="s">
        <v>281</v>
      </c>
      <c r="C25" s="111">
        <f t="shared" si="4"/>
        <v>0</v>
      </c>
      <c r="D25" s="118">
        <v>0</v>
      </c>
      <c r="E25" s="118">
        <v>0</v>
      </c>
      <c r="F25" s="118">
        <v>0</v>
      </c>
      <c r="G25" s="118">
        <f t="shared" si="1"/>
        <v>0</v>
      </c>
      <c r="H25" s="118">
        <v>0</v>
      </c>
      <c r="I25" s="118">
        <v>0</v>
      </c>
      <c r="J25" s="118">
        <v>0</v>
      </c>
      <c r="K25" s="118">
        <f t="shared" si="2"/>
        <v>0</v>
      </c>
      <c r="L25" s="118">
        <v>0</v>
      </c>
      <c r="M25" s="118">
        <v>0</v>
      </c>
      <c r="N25" s="118">
        <f t="shared" si="3"/>
        <v>0</v>
      </c>
      <c r="O25" s="118">
        <v>0</v>
      </c>
      <c r="P25" s="118">
        <v>0</v>
      </c>
      <c r="AJ25" s="113" t="s">
        <v>282</v>
      </c>
    </row>
    <row r="26" spans="1:44" s="42" customFormat="1" ht="15" customHeight="1">
      <c r="A26" s="116" t="s">
        <v>82</v>
      </c>
      <c r="B26" s="117" t="s">
        <v>283</v>
      </c>
      <c r="C26" s="111">
        <f t="shared" si="4"/>
        <v>0</v>
      </c>
      <c r="D26" s="118">
        <v>0</v>
      </c>
      <c r="E26" s="118">
        <v>0</v>
      </c>
      <c r="F26" s="118">
        <v>0</v>
      </c>
      <c r="G26" s="118">
        <f t="shared" si="1"/>
        <v>0</v>
      </c>
      <c r="H26" s="118">
        <v>0</v>
      </c>
      <c r="I26" s="118">
        <v>0</v>
      </c>
      <c r="J26" s="118">
        <v>0</v>
      </c>
      <c r="K26" s="118">
        <f t="shared" si="2"/>
        <v>0</v>
      </c>
      <c r="L26" s="118">
        <v>0</v>
      </c>
      <c r="M26" s="118">
        <v>0</v>
      </c>
      <c r="N26" s="118">
        <f t="shared" si="3"/>
        <v>0</v>
      </c>
      <c r="O26" s="118">
        <v>0</v>
      </c>
      <c r="P26" s="118">
        <v>0</v>
      </c>
      <c r="AR26" s="113"/>
    </row>
    <row r="27" spans="1:16" ht="9.75" customHeight="1">
      <c r="A27" s="120"/>
      <c r="B27" s="121"/>
      <c r="C27" s="122"/>
      <c r="D27" s="122"/>
      <c r="E27" s="122"/>
      <c r="F27" s="122"/>
      <c r="G27" s="122"/>
      <c r="H27" s="122"/>
      <c r="I27" s="122"/>
      <c r="J27" s="122"/>
      <c r="K27" s="122"/>
      <c r="L27" s="122"/>
      <c r="M27" s="122"/>
      <c r="N27" s="122"/>
      <c r="O27" s="122"/>
      <c r="P27" s="122"/>
    </row>
    <row r="28" spans="2:35" ht="27" customHeight="1">
      <c r="B28" s="678" t="s">
        <v>350</v>
      </c>
      <c r="C28" s="679"/>
      <c r="D28" s="679"/>
      <c r="E28" s="679"/>
      <c r="F28" s="123"/>
      <c r="G28" s="123"/>
      <c r="H28" s="123"/>
      <c r="I28" s="123"/>
      <c r="J28" s="123"/>
      <c r="K28" s="673" t="s">
        <v>351</v>
      </c>
      <c r="L28" s="673"/>
      <c r="M28" s="673"/>
      <c r="N28" s="673"/>
      <c r="O28" s="673"/>
      <c r="P28" s="673"/>
      <c r="AG28" s="73" t="s">
        <v>285</v>
      </c>
      <c r="AI28" s="113">
        <f>82/88</f>
        <v>0.9318181818181818</v>
      </c>
    </row>
    <row r="29" spans="2:16" ht="16.5">
      <c r="B29" s="679"/>
      <c r="C29" s="679"/>
      <c r="D29" s="679"/>
      <c r="E29" s="679"/>
      <c r="F29" s="123"/>
      <c r="G29" s="123"/>
      <c r="H29" s="123"/>
      <c r="I29" s="123"/>
      <c r="J29" s="123"/>
      <c r="K29" s="673"/>
      <c r="L29" s="673"/>
      <c r="M29" s="673"/>
      <c r="N29" s="673"/>
      <c r="O29" s="673"/>
      <c r="P29" s="673"/>
    </row>
    <row r="30" spans="2:16" ht="21" customHeight="1">
      <c r="B30" s="679"/>
      <c r="C30" s="679"/>
      <c r="D30" s="679"/>
      <c r="E30" s="679"/>
      <c r="F30" s="123"/>
      <c r="G30" s="123"/>
      <c r="H30" s="123"/>
      <c r="I30" s="123"/>
      <c r="J30" s="123"/>
      <c r="K30" s="673"/>
      <c r="L30" s="673"/>
      <c r="M30" s="673"/>
      <c r="N30" s="673"/>
      <c r="O30" s="673"/>
      <c r="P30" s="673"/>
    </row>
    <row r="32" spans="2:16" ht="16.5" customHeight="1">
      <c r="B32" s="681" t="s">
        <v>288</v>
      </c>
      <c r="C32" s="681"/>
      <c r="D32" s="681"/>
      <c r="E32" s="124"/>
      <c r="F32" s="124"/>
      <c r="G32" s="124"/>
      <c r="H32" s="124"/>
      <c r="I32" s="124"/>
      <c r="J32" s="124"/>
      <c r="K32" s="680" t="s">
        <v>352</v>
      </c>
      <c r="L32" s="680"/>
      <c r="M32" s="680"/>
      <c r="N32" s="680"/>
      <c r="O32" s="680"/>
      <c r="P32" s="680"/>
    </row>
    <row r="33" ht="12.75" customHeight="1"/>
    <row r="34" spans="2:5" ht="15">
      <c r="B34" s="125"/>
      <c r="C34" s="125"/>
      <c r="D34" s="125"/>
      <c r="E34" s="125"/>
    </row>
    <row r="35" ht="15" hidden="1"/>
    <row r="36" spans="2:16" ht="15">
      <c r="B36" s="676" t="s">
        <v>241</v>
      </c>
      <c r="C36" s="676"/>
      <c r="D36" s="676"/>
      <c r="E36" s="676"/>
      <c r="F36" s="126"/>
      <c r="G36" s="126"/>
      <c r="H36" s="126"/>
      <c r="I36" s="126"/>
      <c r="K36" s="677" t="s">
        <v>242</v>
      </c>
      <c r="L36" s="677"/>
      <c r="M36" s="677"/>
      <c r="N36" s="677"/>
      <c r="O36" s="677"/>
      <c r="P36" s="677"/>
    </row>
    <row r="39" ht="15.75">
      <c r="A39" s="128" t="s">
        <v>41</v>
      </c>
    </row>
    <row r="40" spans="1:6" ht="15">
      <c r="A40" s="129"/>
      <c r="B40" s="130" t="s">
        <v>48</v>
      </c>
      <c r="C40" s="130"/>
      <c r="D40" s="130"/>
      <c r="E40" s="130"/>
      <c r="F40" s="130"/>
    </row>
    <row r="41" spans="1:14" ht="15.75" customHeight="1">
      <c r="A41" s="131" t="s">
        <v>25</v>
      </c>
      <c r="B41" s="675" t="s">
        <v>51</v>
      </c>
      <c r="C41" s="675"/>
      <c r="D41" s="675"/>
      <c r="E41" s="675"/>
      <c r="F41" s="675"/>
      <c r="G41" s="131"/>
      <c r="H41" s="131"/>
      <c r="I41" s="131"/>
      <c r="J41" s="131"/>
      <c r="K41" s="131"/>
      <c r="L41" s="131"/>
      <c r="M41" s="131"/>
      <c r="N41" s="131"/>
    </row>
    <row r="42" spans="1:14" ht="15" customHeight="1">
      <c r="A42" s="131"/>
      <c r="B42" s="674" t="s">
        <v>52</v>
      </c>
      <c r="C42" s="674"/>
      <c r="D42" s="674"/>
      <c r="E42" s="674"/>
      <c r="F42" s="674"/>
      <c r="G42" s="674"/>
      <c r="H42" s="132"/>
      <c r="I42" s="132"/>
      <c r="J42" s="132"/>
      <c r="K42" s="131"/>
      <c r="L42" s="131"/>
      <c r="M42" s="131"/>
      <c r="N42" s="131"/>
    </row>
  </sheetData>
  <sheetProtection/>
  <mergeCells count="45">
    <mergeCell ref="K28:P30"/>
    <mergeCell ref="B42:G42"/>
    <mergeCell ref="B41:F41"/>
    <mergeCell ref="B36:E36"/>
    <mergeCell ref="K36:P36"/>
    <mergeCell ref="B28:E30"/>
    <mergeCell ref="K32:P32"/>
    <mergeCell ref="B32:D32"/>
    <mergeCell ref="N6:P6"/>
    <mergeCell ref="O7:P7"/>
    <mergeCell ref="L7:M7"/>
    <mergeCell ref="M1:P1"/>
    <mergeCell ref="M2:P2"/>
    <mergeCell ref="M3:P3"/>
    <mergeCell ref="K6:M6"/>
    <mergeCell ref="D4:L4"/>
    <mergeCell ref="D7:F7"/>
    <mergeCell ref="K5:P5"/>
    <mergeCell ref="A11:B11"/>
    <mergeCell ref="P8:P9"/>
    <mergeCell ref="O8:O9"/>
    <mergeCell ref="N7:N9"/>
    <mergeCell ref="H8:H9"/>
    <mergeCell ref="L8:L9"/>
    <mergeCell ref="M8:M9"/>
    <mergeCell ref="A13:B13"/>
    <mergeCell ref="G7:G9"/>
    <mergeCell ref="A10:B10"/>
    <mergeCell ref="A5:B9"/>
    <mergeCell ref="C5:J5"/>
    <mergeCell ref="G6:J6"/>
    <mergeCell ref="C7:C9"/>
    <mergeCell ref="H7:J7"/>
    <mergeCell ref="D8:D9"/>
    <mergeCell ref="A12:B12"/>
    <mergeCell ref="A1:B1"/>
    <mergeCell ref="E8:E9"/>
    <mergeCell ref="C6:F6"/>
    <mergeCell ref="F8:F9"/>
    <mergeCell ref="A3:C3"/>
    <mergeCell ref="A2:C2"/>
    <mergeCell ref="D1:L3"/>
    <mergeCell ref="I8:I9"/>
    <mergeCell ref="K7:K9"/>
    <mergeCell ref="J8:J9"/>
  </mergeCells>
  <printOptions/>
  <pageMargins left="0.38" right="0" top="0.18" bottom="0" header="0.09" footer="0.19"/>
  <pageSetup horizontalDpi="600" verticalDpi="600" orientation="landscape" paperSize="9" scale="90" r:id="rId3"/>
  <legacyDrawing r:id="rId2"/>
</worksheet>
</file>

<file path=xl/worksheets/sheet4.xml><?xml version="1.0" encoding="utf-8"?>
<worksheet xmlns="http://schemas.openxmlformats.org/spreadsheetml/2006/main" xmlns:r="http://schemas.openxmlformats.org/officeDocument/2006/relationships">
  <sheetPr>
    <tabColor indexed="39"/>
  </sheetPr>
  <dimension ref="A1:AR42"/>
  <sheetViews>
    <sheetView zoomScalePageLayoutView="0" workbookViewId="0" topLeftCell="A5">
      <selection activeCell="E4" sqref="E4"/>
    </sheetView>
  </sheetViews>
  <sheetFormatPr defaultColWidth="9.00390625" defaultRowHeight="15.75"/>
  <cols>
    <col min="1" max="1" width="4.625" style="33" customWidth="1"/>
    <col min="2" max="2" width="23.875" style="33" customWidth="1"/>
    <col min="3" max="3" width="13.875" style="33" customWidth="1"/>
    <col min="4" max="4" width="11.125" style="33" customWidth="1"/>
    <col min="5" max="5" width="10.125" style="33" customWidth="1"/>
    <col min="6" max="12" width="10.25390625" style="33" customWidth="1"/>
    <col min="13" max="13" width="14.25390625" style="33" customWidth="1"/>
    <col min="14" max="28" width="9.00390625" style="33" customWidth="1"/>
    <col min="29" max="29" width="8.375" style="33" customWidth="1"/>
    <col min="30" max="30" width="9.00390625" style="33" customWidth="1"/>
    <col min="31" max="31" width="11.25390625" style="33" customWidth="1"/>
    <col min="32" max="32" width="13.50390625" style="33" customWidth="1"/>
    <col min="33" max="16384" width="9.00390625" style="33" customWidth="1"/>
  </cols>
  <sheetData>
    <row r="1" spans="1:12" ht="22.5" customHeight="1">
      <c r="A1" s="620" t="s">
        <v>97</v>
      </c>
      <c r="B1" s="620"/>
      <c r="C1" s="620"/>
      <c r="D1" s="685" t="s">
        <v>353</v>
      </c>
      <c r="E1" s="685"/>
      <c r="F1" s="685"/>
      <c r="G1" s="685"/>
      <c r="H1" s="685"/>
      <c r="I1" s="685"/>
      <c r="J1" s="689" t="s">
        <v>354</v>
      </c>
      <c r="K1" s="690"/>
      <c r="L1" s="690"/>
    </row>
    <row r="2" spans="1:13" ht="15.75" customHeight="1">
      <c r="A2" s="691" t="s">
        <v>299</v>
      </c>
      <c r="B2" s="691"/>
      <c r="C2" s="691"/>
      <c r="D2" s="685"/>
      <c r="E2" s="685"/>
      <c r="F2" s="685"/>
      <c r="G2" s="685"/>
      <c r="H2" s="685"/>
      <c r="I2" s="685"/>
      <c r="J2" s="690" t="s">
        <v>300</v>
      </c>
      <c r="K2" s="690"/>
      <c r="L2" s="690"/>
      <c r="M2" s="133"/>
    </row>
    <row r="3" spans="1:13" ht="15.75" customHeight="1">
      <c r="A3" s="622" t="s">
        <v>251</v>
      </c>
      <c r="B3" s="622"/>
      <c r="C3" s="622"/>
      <c r="D3" s="685"/>
      <c r="E3" s="685"/>
      <c r="F3" s="685"/>
      <c r="G3" s="685"/>
      <c r="H3" s="685"/>
      <c r="I3" s="685"/>
      <c r="J3" s="689" t="s">
        <v>355</v>
      </c>
      <c r="K3" s="689"/>
      <c r="L3" s="689"/>
      <c r="M3" s="37"/>
    </row>
    <row r="4" spans="1:13" ht="15.75" customHeight="1">
      <c r="A4" s="688" t="s">
        <v>253</v>
      </c>
      <c r="B4" s="688"/>
      <c r="C4" s="688"/>
      <c r="D4" s="687"/>
      <c r="E4" s="687"/>
      <c r="F4" s="687"/>
      <c r="G4" s="687"/>
      <c r="H4" s="687"/>
      <c r="I4" s="687"/>
      <c r="J4" s="690" t="s">
        <v>301</v>
      </c>
      <c r="K4" s="690"/>
      <c r="L4" s="690"/>
      <c r="M4" s="133"/>
    </row>
    <row r="5" spans="1:13" ht="15.75">
      <c r="A5" s="134"/>
      <c r="B5" s="134"/>
      <c r="C5" s="34"/>
      <c r="D5" s="34"/>
      <c r="E5" s="34"/>
      <c r="F5" s="34"/>
      <c r="G5" s="34"/>
      <c r="H5" s="34"/>
      <c r="I5" s="34"/>
      <c r="J5" s="686" t="s">
        <v>8</v>
      </c>
      <c r="K5" s="686"/>
      <c r="L5" s="686"/>
      <c r="M5" s="133"/>
    </row>
    <row r="6" spans="1:14" ht="15.75">
      <c r="A6" s="694" t="s">
        <v>55</v>
      </c>
      <c r="B6" s="695"/>
      <c r="C6" s="644" t="s">
        <v>302</v>
      </c>
      <c r="D6" s="684" t="s">
        <v>303</v>
      </c>
      <c r="E6" s="684"/>
      <c r="F6" s="684"/>
      <c r="G6" s="684"/>
      <c r="H6" s="684"/>
      <c r="I6" s="684"/>
      <c r="J6" s="610" t="s">
        <v>95</v>
      </c>
      <c r="K6" s="610"/>
      <c r="L6" s="610"/>
      <c r="M6" s="682" t="s">
        <v>304</v>
      </c>
      <c r="N6" s="683" t="s">
        <v>305</v>
      </c>
    </row>
    <row r="7" spans="1:14" ht="15.75" customHeight="1">
      <c r="A7" s="696"/>
      <c r="B7" s="697"/>
      <c r="C7" s="644"/>
      <c r="D7" s="684" t="s">
        <v>7</v>
      </c>
      <c r="E7" s="684"/>
      <c r="F7" s="684"/>
      <c r="G7" s="684"/>
      <c r="H7" s="684"/>
      <c r="I7" s="684"/>
      <c r="J7" s="610"/>
      <c r="K7" s="610"/>
      <c r="L7" s="610"/>
      <c r="M7" s="682"/>
      <c r="N7" s="683"/>
    </row>
    <row r="8" spans="1:14" s="73" customFormat="1" ht="31.5" customHeight="1">
      <c r="A8" s="696"/>
      <c r="B8" s="697"/>
      <c r="C8" s="644"/>
      <c r="D8" s="610" t="s">
        <v>93</v>
      </c>
      <c r="E8" s="610" t="s">
        <v>94</v>
      </c>
      <c r="F8" s="610"/>
      <c r="G8" s="610"/>
      <c r="H8" s="610"/>
      <c r="I8" s="610"/>
      <c r="J8" s="610"/>
      <c r="K8" s="610"/>
      <c r="L8" s="610"/>
      <c r="M8" s="682"/>
      <c r="N8" s="683"/>
    </row>
    <row r="9" spans="1:14" s="73" customFormat="1" ht="15.75" customHeight="1">
      <c r="A9" s="696"/>
      <c r="B9" s="697"/>
      <c r="C9" s="644"/>
      <c r="D9" s="610"/>
      <c r="E9" s="610" t="s">
        <v>96</v>
      </c>
      <c r="F9" s="610" t="s">
        <v>7</v>
      </c>
      <c r="G9" s="610"/>
      <c r="H9" s="610"/>
      <c r="I9" s="610"/>
      <c r="J9" s="610" t="s">
        <v>7</v>
      </c>
      <c r="K9" s="610"/>
      <c r="L9" s="610"/>
      <c r="M9" s="682"/>
      <c r="N9" s="683"/>
    </row>
    <row r="10" spans="1:14" s="73" customFormat="1" ht="86.25" customHeight="1">
      <c r="A10" s="698"/>
      <c r="B10" s="699"/>
      <c r="C10" s="644"/>
      <c r="D10" s="610"/>
      <c r="E10" s="610"/>
      <c r="F10" s="104" t="s">
        <v>22</v>
      </c>
      <c r="G10" s="104" t="s">
        <v>24</v>
      </c>
      <c r="H10" s="104" t="s">
        <v>16</v>
      </c>
      <c r="I10" s="104" t="s">
        <v>23</v>
      </c>
      <c r="J10" s="104" t="s">
        <v>15</v>
      </c>
      <c r="K10" s="104" t="s">
        <v>20</v>
      </c>
      <c r="L10" s="104" t="s">
        <v>21</v>
      </c>
      <c r="M10" s="682"/>
      <c r="N10" s="683"/>
    </row>
    <row r="11" spans="1:32" ht="13.5" customHeight="1">
      <c r="A11" s="708" t="s">
        <v>5</v>
      </c>
      <c r="B11" s="709"/>
      <c r="C11" s="135">
        <v>1</v>
      </c>
      <c r="D11" s="135" t="s">
        <v>44</v>
      </c>
      <c r="E11" s="135" t="s">
        <v>47</v>
      </c>
      <c r="F11" s="135" t="s">
        <v>56</v>
      </c>
      <c r="G11" s="135" t="s">
        <v>57</v>
      </c>
      <c r="H11" s="135" t="s">
        <v>58</v>
      </c>
      <c r="I11" s="135" t="s">
        <v>59</v>
      </c>
      <c r="J11" s="135" t="s">
        <v>60</v>
      </c>
      <c r="K11" s="135" t="s">
        <v>61</v>
      </c>
      <c r="L11" s="135" t="s">
        <v>81</v>
      </c>
      <c r="M11" s="136"/>
      <c r="N11" s="137"/>
      <c r="AF11" s="33" t="s">
        <v>265</v>
      </c>
    </row>
    <row r="12" spans="1:14" ht="24" customHeight="1">
      <c r="A12" s="702" t="s">
        <v>296</v>
      </c>
      <c r="B12" s="703"/>
      <c r="C12" s="138">
        <f aca="true" t="shared" si="0" ref="C12:L12">C14-C13</f>
        <v>-25</v>
      </c>
      <c r="D12" s="138">
        <f t="shared" si="0"/>
        <v>-26</v>
      </c>
      <c r="E12" s="138">
        <f t="shared" si="0"/>
        <v>17</v>
      </c>
      <c r="F12" s="138">
        <f t="shared" si="0"/>
        <v>1</v>
      </c>
      <c r="G12" s="138">
        <f t="shared" si="0"/>
        <v>3</v>
      </c>
      <c r="H12" s="138">
        <f t="shared" si="0"/>
        <v>-1</v>
      </c>
      <c r="I12" s="138">
        <f t="shared" si="0"/>
        <v>-2</v>
      </c>
      <c r="J12" s="138">
        <f t="shared" si="0"/>
        <v>-9</v>
      </c>
      <c r="K12" s="138">
        <f t="shared" si="0"/>
        <v>-13</v>
      </c>
      <c r="L12" s="138">
        <f t="shared" si="0"/>
        <v>-3</v>
      </c>
      <c r="M12" s="136"/>
      <c r="N12" s="137"/>
    </row>
    <row r="13" spans="1:14" ht="23.25" customHeight="1">
      <c r="A13" s="700" t="s">
        <v>252</v>
      </c>
      <c r="B13" s="701"/>
      <c r="C13" s="139">
        <v>59</v>
      </c>
      <c r="D13" s="139">
        <v>43</v>
      </c>
      <c r="E13" s="139">
        <v>0</v>
      </c>
      <c r="F13" s="139">
        <v>5</v>
      </c>
      <c r="G13" s="139">
        <v>2</v>
      </c>
      <c r="H13" s="139">
        <v>7</v>
      </c>
      <c r="I13" s="139">
        <v>2</v>
      </c>
      <c r="J13" s="139">
        <v>10</v>
      </c>
      <c r="K13" s="139">
        <v>44</v>
      </c>
      <c r="L13" s="139">
        <v>5</v>
      </c>
      <c r="M13" s="136"/>
      <c r="N13" s="137"/>
    </row>
    <row r="14" spans="1:37" s="52" customFormat="1" ht="16.5" customHeight="1">
      <c r="A14" s="706" t="s">
        <v>30</v>
      </c>
      <c r="B14" s="707"/>
      <c r="C14" s="140">
        <f aca="true" t="shared" si="1" ref="C14:L14">C15+C16</f>
        <v>34</v>
      </c>
      <c r="D14" s="141">
        <f t="shared" si="1"/>
        <v>17</v>
      </c>
      <c r="E14" s="141">
        <f t="shared" si="1"/>
        <v>17</v>
      </c>
      <c r="F14" s="141">
        <f t="shared" si="1"/>
        <v>6</v>
      </c>
      <c r="G14" s="141">
        <f t="shared" si="1"/>
        <v>5</v>
      </c>
      <c r="H14" s="141">
        <f t="shared" si="1"/>
        <v>6</v>
      </c>
      <c r="I14" s="141">
        <f t="shared" si="1"/>
        <v>0</v>
      </c>
      <c r="J14" s="141">
        <f t="shared" si="1"/>
        <v>1</v>
      </c>
      <c r="K14" s="141">
        <f t="shared" si="1"/>
        <v>31</v>
      </c>
      <c r="L14" s="141">
        <f t="shared" si="1"/>
        <v>2</v>
      </c>
      <c r="M14" s="142">
        <f>'[3]kiem tra du lieu'!$B$6</f>
        <v>34</v>
      </c>
      <c r="N14" s="137">
        <f aca="true" t="shared" si="2" ref="N14:N27">C14-M14</f>
        <v>0</v>
      </c>
      <c r="AK14" s="63"/>
    </row>
    <row r="15" spans="1:14" s="52" customFormat="1" ht="16.5" customHeight="1">
      <c r="A15" s="143" t="s">
        <v>0</v>
      </c>
      <c r="B15" s="144" t="s">
        <v>78</v>
      </c>
      <c r="C15" s="140">
        <f aca="true" t="shared" si="3" ref="C15:C27">D15+E15</f>
        <v>0</v>
      </c>
      <c r="D15" s="145">
        <v>0</v>
      </c>
      <c r="E15" s="146">
        <f aca="true" t="shared" si="4" ref="E15:E27">F15+G15+H15+I15</f>
        <v>0</v>
      </c>
      <c r="F15" s="145">
        <v>0</v>
      </c>
      <c r="G15" s="145">
        <v>0</v>
      </c>
      <c r="H15" s="145">
        <v>0</v>
      </c>
      <c r="I15" s="145">
        <v>0</v>
      </c>
      <c r="J15" s="145">
        <v>0</v>
      </c>
      <c r="K15" s="145">
        <v>0</v>
      </c>
      <c r="L15" s="145">
        <v>0</v>
      </c>
      <c r="M15" s="136">
        <f>'[3]kiem tra du lieu'!$B$7</f>
        <v>0</v>
      </c>
      <c r="N15" s="137">
        <f t="shared" si="2"/>
        <v>0</v>
      </c>
    </row>
    <row r="16" spans="1:38" s="52" customFormat="1" ht="16.5" customHeight="1">
      <c r="A16" s="64" t="s">
        <v>1</v>
      </c>
      <c r="B16" s="60" t="s">
        <v>17</v>
      </c>
      <c r="C16" s="140">
        <f t="shared" si="3"/>
        <v>34</v>
      </c>
      <c r="D16" s="141">
        <f>D17+D18+D19+D20+D21+D22+D23+D24+D25+D26+D27</f>
        <v>17</v>
      </c>
      <c r="E16" s="141">
        <f t="shared" si="4"/>
        <v>17</v>
      </c>
      <c r="F16" s="141">
        <f aca="true" t="shared" si="5" ref="F16:M16">F17+F18+F19+F20+F21+F22+F23+F24+F25+F26+F27</f>
        <v>6</v>
      </c>
      <c r="G16" s="141">
        <f t="shared" si="5"/>
        <v>5</v>
      </c>
      <c r="H16" s="141">
        <f t="shared" si="5"/>
        <v>6</v>
      </c>
      <c r="I16" s="141">
        <f t="shared" si="5"/>
        <v>0</v>
      </c>
      <c r="J16" s="141">
        <f t="shared" si="5"/>
        <v>1</v>
      </c>
      <c r="K16" s="141">
        <f t="shared" si="5"/>
        <v>31</v>
      </c>
      <c r="L16" s="141">
        <f t="shared" si="5"/>
        <v>2</v>
      </c>
      <c r="M16" s="141">
        <f t="shared" si="5"/>
        <v>34</v>
      </c>
      <c r="N16" s="137">
        <f t="shared" si="2"/>
        <v>0</v>
      </c>
      <c r="AL16" s="63"/>
    </row>
    <row r="17" spans="1:32" s="148" customFormat="1" ht="16.5" customHeight="1">
      <c r="A17" s="147" t="s">
        <v>43</v>
      </c>
      <c r="B17" s="68" t="s">
        <v>266</v>
      </c>
      <c r="C17" s="140">
        <f t="shared" si="3"/>
        <v>4</v>
      </c>
      <c r="D17" s="145">
        <v>0</v>
      </c>
      <c r="E17" s="141">
        <f t="shared" si="4"/>
        <v>4</v>
      </c>
      <c r="F17" s="145">
        <v>0</v>
      </c>
      <c r="G17" s="145">
        <v>0</v>
      </c>
      <c r="H17" s="145">
        <v>4</v>
      </c>
      <c r="I17" s="145">
        <v>0</v>
      </c>
      <c r="J17" s="145">
        <v>0</v>
      </c>
      <c r="K17" s="145">
        <v>4</v>
      </c>
      <c r="L17" s="145">
        <v>0</v>
      </c>
      <c r="M17" s="136">
        <f>'[3]kiem tra du lieu'!$B$8</f>
        <v>4</v>
      </c>
      <c r="N17" s="137">
        <f t="shared" si="2"/>
        <v>0</v>
      </c>
      <c r="AF17" s="63" t="s">
        <v>268</v>
      </c>
    </row>
    <row r="18" spans="1:14" s="148" customFormat="1" ht="16.5" customHeight="1">
      <c r="A18" s="147" t="s">
        <v>44</v>
      </c>
      <c r="B18" s="68" t="s">
        <v>298</v>
      </c>
      <c r="C18" s="140">
        <f t="shared" si="3"/>
        <v>1</v>
      </c>
      <c r="D18" s="145">
        <v>0</v>
      </c>
      <c r="E18" s="141">
        <f t="shared" si="4"/>
        <v>1</v>
      </c>
      <c r="F18" s="145">
        <v>0</v>
      </c>
      <c r="G18" s="145">
        <v>1</v>
      </c>
      <c r="H18" s="145">
        <v>0</v>
      </c>
      <c r="I18" s="145">
        <v>0</v>
      </c>
      <c r="J18" s="145">
        <v>0</v>
      </c>
      <c r="K18" s="145">
        <v>1</v>
      </c>
      <c r="L18" s="145">
        <v>0</v>
      </c>
      <c r="M18" s="136">
        <f>'[3]kiem tra du lieu'!$B$9</f>
        <v>1</v>
      </c>
      <c r="N18" s="137">
        <f t="shared" si="2"/>
        <v>0</v>
      </c>
    </row>
    <row r="19" spans="1:14" s="148" customFormat="1" ht="16.5" customHeight="1">
      <c r="A19" s="147" t="s">
        <v>47</v>
      </c>
      <c r="B19" s="68" t="s">
        <v>269</v>
      </c>
      <c r="C19" s="140">
        <f t="shared" si="3"/>
        <v>11</v>
      </c>
      <c r="D19" s="145">
        <v>5</v>
      </c>
      <c r="E19" s="141">
        <f t="shared" si="4"/>
        <v>6</v>
      </c>
      <c r="F19" s="145">
        <v>3</v>
      </c>
      <c r="G19" s="145">
        <v>3</v>
      </c>
      <c r="H19" s="145">
        <v>0</v>
      </c>
      <c r="I19" s="145">
        <v>0</v>
      </c>
      <c r="J19" s="145">
        <v>0</v>
      </c>
      <c r="K19" s="149">
        <v>10</v>
      </c>
      <c r="L19" s="145">
        <v>1</v>
      </c>
      <c r="M19" s="136">
        <f>'[3]kiem tra du lieu'!$B$10</f>
        <v>11</v>
      </c>
      <c r="N19" s="137">
        <f t="shared" si="2"/>
        <v>0</v>
      </c>
    </row>
    <row r="20" spans="1:14" s="148" customFormat="1" ht="16.5" customHeight="1">
      <c r="A20" s="147" t="s">
        <v>56</v>
      </c>
      <c r="B20" s="68" t="s">
        <v>270</v>
      </c>
      <c r="C20" s="140">
        <f t="shared" si="3"/>
        <v>0</v>
      </c>
      <c r="D20" s="149">
        <v>0</v>
      </c>
      <c r="E20" s="141">
        <f t="shared" si="4"/>
        <v>0</v>
      </c>
      <c r="F20" s="145">
        <v>0</v>
      </c>
      <c r="G20" s="145">
        <v>0</v>
      </c>
      <c r="H20" s="145">
        <v>0</v>
      </c>
      <c r="I20" s="145">
        <v>0</v>
      </c>
      <c r="J20" s="145">
        <v>0</v>
      </c>
      <c r="K20" s="145">
        <v>0</v>
      </c>
      <c r="L20" s="145">
        <v>0</v>
      </c>
      <c r="M20" s="136">
        <f>'[3]kiem tra du lieu'!$B$11</f>
        <v>0</v>
      </c>
      <c r="N20" s="137">
        <f t="shared" si="2"/>
        <v>0</v>
      </c>
    </row>
    <row r="21" spans="1:39" s="148" customFormat="1" ht="16.5" customHeight="1">
      <c r="A21" s="147" t="s">
        <v>57</v>
      </c>
      <c r="B21" s="68" t="s">
        <v>271</v>
      </c>
      <c r="C21" s="140">
        <f t="shared" si="3"/>
        <v>2</v>
      </c>
      <c r="D21" s="145">
        <v>0</v>
      </c>
      <c r="E21" s="141">
        <f t="shared" si="4"/>
        <v>2</v>
      </c>
      <c r="F21" s="145">
        <v>0</v>
      </c>
      <c r="G21" s="145">
        <v>0</v>
      </c>
      <c r="H21" s="145">
        <v>2</v>
      </c>
      <c r="I21" s="145">
        <v>0</v>
      </c>
      <c r="J21" s="145">
        <v>0</v>
      </c>
      <c r="K21" s="145">
        <v>1</v>
      </c>
      <c r="L21" s="145">
        <v>1</v>
      </c>
      <c r="M21" s="136">
        <f>'[3]kiem tra du lieu'!$B$12</f>
        <v>2</v>
      </c>
      <c r="N21" s="137">
        <f t="shared" si="2"/>
        <v>0</v>
      </c>
      <c r="AJ21" s="148" t="s">
        <v>273</v>
      </c>
      <c r="AK21" s="148" t="s">
        <v>274</v>
      </c>
      <c r="AL21" s="148" t="s">
        <v>275</v>
      </c>
      <c r="AM21" s="63" t="s">
        <v>276</v>
      </c>
    </row>
    <row r="22" spans="1:39" s="148" customFormat="1" ht="16.5" customHeight="1">
      <c r="A22" s="147" t="s">
        <v>58</v>
      </c>
      <c r="B22" s="68" t="s">
        <v>272</v>
      </c>
      <c r="C22" s="140">
        <f t="shared" si="3"/>
        <v>1</v>
      </c>
      <c r="D22" s="145">
        <v>0</v>
      </c>
      <c r="E22" s="141">
        <f t="shared" si="4"/>
        <v>1</v>
      </c>
      <c r="F22" s="145">
        <v>1</v>
      </c>
      <c r="G22" s="145">
        <v>0</v>
      </c>
      <c r="H22" s="145">
        <v>0</v>
      </c>
      <c r="I22" s="145">
        <v>0</v>
      </c>
      <c r="J22" s="145">
        <v>0</v>
      </c>
      <c r="K22" s="145">
        <v>1</v>
      </c>
      <c r="L22" s="145">
        <v>0</v>
      </c>
      <c r="M22" s="136">
        <f>'[3]kiem tra du lieu'!$B$13</f>
        <v>1</v>
      </c>
      <c r="N22" s="137">
        <f t="shared" si="2"/>
        <v>0</v>
      </c>
      <c r="AM22" s="63" t="s">
        <v>278</v>
      </c>
    </row>
    <row r="23" spans="1:14" s="148" customFormat="1" ht="16.5" customHeight="1">
      <c r="A23" s="147" t="s">
        <v>59</v>
      </c>
      <c r="B23" s="68" t="s">
        <v>277</v>
      </c>
      <c r="C23" s="140">
        <f t="shared" si="3"/>
        <v>1</v>
      </c>
      <c r="D23" s="145">
        <v>1</v>
      </c>
      <c r="E23" s="141">
        <f t="shared" si="4"/>
        <v>0</v>
      </c>
      <c r="F23" s="145">
        <v>0</v>
      </c>
      <c r="G23" s="145">
        <v>0</v>
      </c>
      <c r="H23" s="145">
        <v>0</v>
      </c>
      <c r="I23" s="145">
        <v>0</v>
      </c>
      <c r="J23" s="145">
        <v>0</v>
      </c>
      <c r="K23" s="145">
        <v>1</v>
      </c>
      <c r="L23" s="145">
        <v>0</v>
      </c>
      <c r="M23" s="136">
        <f>'[3]kiem tra du lieu'!$B$14</f>
        <v>1</v>
      </c>
      <c r="N23" s="137">
        <f t="shared" si="2"/>
        <v>0</v>
      </c>
    </row>
    <row r="24" spans="1:36" s="148" customFormat="1" ht="16.5" customHeight="1">
      <c r="A24" s="147" t="s">
        <v>60</v>
      </c>
      <c r="B24" s="68" t="s">
        <v>279</v>
      </c>
      <c r="C24" s="140">
        <f t="shared" si="3"/>
        <v>1</v>
      </c>
      <c r="D24" s="145">
        <v>0</v>
      </c>
      <c r="E24" s="141">
        <f t="shared" si="4"/>
        <v>1</v>
      </c>
      <c r="F24" s="150">
        <v>1</v>
      </c>
      <c r="G24" s="150">
        <v>0</v>
      </c>
      <c r="H24" s="150">
        <v>0</v>
      </c>
      <c r="I24" s="150">
        <v>0</v>
      </c>
      <c r="J24" s="150">
        <v>0</v>
      </c>
      <c r="K24" s="150">
        <v>1</v>
      </c>
      <c r="L24" s="150">
        <v>0</v>
      </c>
      <c r="M24" s="136">
        <f>'[3]kiem tra du lieu'!$B$15</f>
        <v>1</v>
      </c>
      <c r="N24" s="137">
        <f t="shared" si="2"/>
        <v>0</v>
      </c>
      <c r="AJ24" s="148" t="s">
        <v>273</v>
      </c>
    </row>
    <row r="25" spans="1:36" s="148" customFormat="1" ht="16.5" customHeight="1">
      <c r="A25" s="147" t="s">
        <v>61</v>
      </c>
      <c r="B25" s="68" t="s">
        <v>280</v>
      </c>
      <c r="C25" s="140">
        <f t="shared" si="3"/>
        <v>10</v>
      </c>
      <c r="D25" s="145">
        <v>10</v>
      </c>
      <c r="E25" s="141">
        <f t="shared" si="4"/>
        <v>0</v>
      </c>
      <c r="F25" s="145">
        <v>0</v>
      </c>
      <c r="G25" s="145">
        <v>0</v>
      </c>
      <c r="H25" s="145">
        <v>0</v>
      </c>
      <c r="I25" s="145">
        <v>0</v>
      </c>
      <c r="J25" s="145">
        <v>0</v>
      </c>
      <c r="K25" s="145">
        <v>10</v>
      </c>
      <c r="L25" s="145">
        <v>0</v>
      </c>
      <c r="M25" s="136">
        <f>'[3]kiem tra du lieu'!$B$16</f>
        <v>10</v>
      </c>
      <c r="N25" s="137">
        <f t="shared" si="2"/>
        <v>0</v>
      </c>
      <c r="AJ25" s="63" t="s">
        <v>282</v>
      </c>
    </row>
    <row r="26" spans="1:44" s="70" customFormat="1" ht="16.5" customHeight="1">
      <c r="A26" s="151" t="s">
        <v>81</v>
      </c>
      <c r="B26" s="68" t="s">
        <v>281</v>
      </c>
      <c r="C26" s="140">
        <f t="shared" si="3"/>
        <v>2</v>
      </c>
      <c r="D26" s="145">
        <v>0</v>
      </c>
      <c r="E26" s="141">
        <f t="shared" si="4"/>
        <v>2</v>
      </c>
      <c r="F26" s="145">
        <v>1</v>
      </c>
      <c r="G26" s="145">
        <v>1</v>
      </c>
      <c r="H26" s="145">
        <v>0</v>
      </c>
      <c r="I26" s="145">
        <v>0</v>
      </c>
      <c r="J26" s="145">
        <v>0</v>
      </c>
      <c r="K26" s="145">
        <v>2</v>
      </c>
      <c r="L26" s="145">
        <v>0</v>
      </c>
      <c r="M26" s="136">
        <f>'[3]kiem tra du lieu'!$B$17</f>
        <v>2</v>
      </c>
      <c r="N26" s="137">
        <f t="shared" si="2"/>
        <v>0</v>
      </c>
      <c r="AR26" s="152"/>
    </row>
    <row r="27" spans="1:14" s="148" customFormat="1" ht="16.5" customHeight="1">
      <c r="A27" s="147" t="s">
        <v>82</v>
      </c>
      <c r="B27" s="68" t="s">
        <v>283</v>
      </c>
      <c r="C27" s="140">
        <f t="shared" si="3"/>
        <v>1</v>
      </c>
      <c r="D27" s="145">
        <v>1</v>
      </c>
      <c r="E27" s="141">
        <f t="shared" si="4"/>
        <v>0</v>
      </c>
      <c r="F27" s="145">
        <v>0</v>
      </c>
      <c r="G27" s="145">
        <v>0</v>
      </c>
      <c r="H27" s="145">
        <v>0</v>
      </c>
      <c r="I27" s="145">
        <v>0</v>
      </c>
      <c r="J27" s="145">
        <v>1</v>
      </c>
      <c r="K27" s="145">
        <v>0</v>
      </c>
      <c r="L27" s="145">
        <v>0</v>
      </c>
      <c r="M27" s="136">
        <f>'[3]kiem tra du lieu'!$B$18</f>
        <v>1</v>
      </c>
      <c r="N27" s="137">
        <f t="shared" si="2"/>
        <v>0</v>
      </c>
    </row>
    <row r="28" spans="1:35" ht="6" customHeight="1">
      <c r="A28" s="153"/>
      <c r="B28" s="154"/>
      <c r="C28" s="155"/>
      <c r="D28" s="155"/>
      <c r="E28" s="155"/>
      <c r="F28" s="155"/>
      <c r="G28" s="155"/>
      <c r="H28" s="155"/>
      <c r="I28" s="155"/>
      <c r="J28" s="155"/>
      <c r="K28" s="155"/>
      <c r="L28" s="155"/>
      <c r="M28" s="156"/>
      <c r="AG28" s="33" t="s">
        <v>285</v>
      </c>
      <c r="AI28" s="157">
        <f>82/88</f>
        <v>0.9318181818181818</v>
      </c>
    </row>
    <row r="29" spans="1:13" ht="16.5" customHeight="1">
      <c r="A29" s="628" t="s">
        <v>356</v>
      </c>
      <c r="B29" s="710"/>
      <c r="C29" s="710"/>
      <c r="D29" s="710"/>
      <c r="E29" s="158"/>
      <c r="F29" s="158"/>
      <c r="G29" s="158"/>
      <c r="H29" s="692" t="s">
        <v>306</v>
      </c>
      <c r="I29" s="692"/>
      <c r="J29" s="692"/>
      <c r="K29" s="692"/>
      <c r="L29" s="692"/>
      <c r="M29" s="159"/>
    </row>
    <row r="30" spans="1:12" ht="18">
      <c r="A30" s="710"/>
      <c r="B30" s="710"/>
      <c r="C30" s="710"/>
      <c r="D30" s="710"/>
      <c r="E30" s="158"/>
      <c r="F30" s="158"/>
      <c r="G30" s="158"/>
      <c r="H30" s="693" t="s">
        <v>307</v>
      </c>
      <c r="I30" s="693"/>
      <c r="J30" s="693"/>
      <c r="K30" s="693"/>
      <c r="L30" s="693"/>
    </row>
    <row r="31" spans="1:12" s="32" customFormat="1" ht="16.5" customHeight="1">
      <c r="A31" s="601"/>
      <c r="B31" s="601"/>
      <c r="C31" s="601"/>
      <c r="D31" s="601"/>
      <c r="E31" s="160"/>
      <c r="F31" s="160"/>
      <c r="G31" s="160"/>
      <c r="H31" s="602"/>
      <c r="I31" s="602"/>
      <c r="J31" s="602"/>
      <c r="K31" s="602"/>
      <c r="L31" s="602"/>
    </row>
    <row r="32" spans="1:12" ht="18">
      <c r="A32" s="89"/>
      <c r="B32" s="601" t="s">
        <v>288</v>
      </c>
      <c r="C32" s="601"/>
      <c r="D32" s="601"/>
      <c r="E32" s="160"/>
      <c r="F32" s="160"/>
      <c r="G32" s="160"/>
      <c r="H32" s="160"/>
      <c r="I32" s="711" t="s">
        <v>288</v>
      </c>
      <c r="J32" s="711"/>
      <c r="K32" s="711"/>
      <c r="L32" s="89"/>
    </row>
    <row r="33" spans="1:12" ht="9" customHeight="1">
      <c r="A33" s="161"/>
      <c r="B33" s="162"/>
      <c r="C33" s="162"/>
      <c r="D33" s="162"/>
      <c r="E33" s="162"/>
      <c r="F33" s="162"/>
      <c r="G33" s="162"/>
      <c r="H33" s="162"/>
      <c r="I33" s="162"/>
      <c r="J33" s="162"/>
      <c r="K33" s="161"/>
      <c r="L33" s="161"/>
    </row>
    <row r="34" spans="1:12" ht="18">
      <c r="A34" s="161"/>
      <c r="B34" s="162"/>
      <c r="C34" s="162"/>
      <c r="D34" s="162"/>
      <c r="E34" s="162"/>
      <c r="F34" s="162"/>
      <c r="G34" s="162"/>
      <c r="H34" s="162"/>
      <c r="I34" s="162"/>
      <c r="J34" s="162"/>
      <c r="K34" s="161"/>
      <c r="L34" s="161"/>
    </row>
    <row r="35" spans="1:12" ht="9" customHeight="1">
      <c r="A35" s="161"/>
      <c r="B35" s="162"/>
      <c r="C35" s="162"/>
      <c r="D35" s="162"/>
      <c r="E35" s="162"/>
      <c r="F35" s="162"/>
      <c r="G35" s="162"/>
      <c r="H35" s="162"/>
      <c r="I35" s="162"/>
      <c r="J35" s="162"/>
      <c r="K35" s="161"/>
      <c r="L35" s="161"/>
    </row>
    <row r="36" spans="1:12" ht="18">
      <c r="A36" s="89"/>
      <c r="B36" s="160"/>
      <c r="C36" s="160"/>
      <c r="D36" s="160"/>
      <c r="E36" s="160"/>
      <c r="F36" s="160"/>
      <c r="G36" s="160"/>
      <c r="H36" s="160"/>
      <c r="I36" s="160"/>
      <c r="J36" s="160"/>
      <c r="K36" s="89"/>
      <c r="L36" s="89"/>
    </row>
    <row r="37" spans="1:13" ht="18">
      <c r="A37" s="631" t="s">
        <v>241</v>
      </c>
      <c r="B37" s="631"/>
      <c r="C37" s="631"/>
      <c r="D37" s="631"/>
      <c r="E37" s="91"/>
      <c r="F37" s="91"/>
      <c r="G37" s="91"/>
      <c r="H37" s="632" t="s">
        <v>241</v>
      </c>
      <c r="I37" s="632"/>
      <c r="J37" s="632"/>
      <c r="K37" s="632"/>
      <c r="L37" s="632"/>
      <c r="M37" s="163"/>
    </row>
    <row r="38" spans="1:12" ht="22.5" customHeight="1">
      <c r="A38" s="89"/>
      <c r="B38" s="160"/>
      <c r="C38" s="160"/>
      <c r="D38" s="160"/>
      <c r="E38" s="160"/>
      <c r="F38" s="160"/>
      <c r="G38" s="160"/>
      <c r="H38" s="160"/>
      <c r="I38" s="160"/>
      <c r="J38" s="160"/>
      <c r="K38" s="89"/>
      <c r="L38" s="89"/>
    </row>
    <row r="39" spans="1:12" ht="18">
      <c r="A39" s="164" t="s">
        <v>39</v>
      </c>
      <c r="B39" s="160"/>
      <c r="C39" s="160"/>
      <c r="D39" s="160"/>
      <c r="E39" s="160"/>
      <c r="F39" s="160"/>
      <c r="G39" s="160"/>
      <c r="H39" s="160"/>
      <c r="I39" s="160"/>
      <c r="J39" s="160"/>
      <c r="K39" s="89"/>
      <c r="L39" s="89"/>
    </row>
    <row r="40" spans="2:12" ht="15.75" customHeight="1">
      <c r="B40" s="705" t="s">
        <v>48</v>
      </c>
      <c r="C40" s="705"/>
      <c r="D40" s="705"/>
      <c r="E40" s="705"/>
      <c r="F40" s="705"/>
      <c r="G40" s="705"/>
      <c r="H40" s="705"/>
      <c r="I40" s="705"/>
      <c r="J40" s="705"/>
      <c r="K40" s="705"/>
      <c r="L40" s="705"/>
    </row>
    <row r="41" spans="1:12" ht="16.5" customHeight="1">
      <c r="A41" s="165"/>
      <c r="B41" s="704" t="s">
        <v>50</v>
      </c>
      <c r="C41" s="704"/>
      <c r="D41" s="704"/>
      <c r="E41" s="704"/>
      <c r="F41" s="704"/>
      <c r="G41" s="704"/>
      <c r="H41" s="704"/>
      <c r="I41" s="704"/>
      <c r="J41" s="704"/>
      <c r="K41" s="704"/>
      <c r="L41" s="704"/>
    </row>
    <row r="42" ht="15">
      <c r="B42" s="38" t="s">
        <v>49</v>
      </c>
    </row>
  </sheetData>
  <sheetProtection/>
  <mergeCells count="38">
    <mergeCell ref="B41:L41"/>
    <mergeCell ref="B40:L40"/>
    <mergeCell ref="A14:B14"/>
    <mergeCell ref="A11:B11"/>
    <mergeCell ref="A29:D30"/>
    <mergeCell ref="H37:L37"/>
    <mergeCell ref="A37:D37"/>
    <mergeCell ref="B32:D32"/>
    <mergeCell ref="I32:K32"/>
    <mergeCell ref="A31:D31"/>
    <mergeCell ref="H29:L29"/>
    <mergeCell ref="H30:L30"/>
    <mergeCell ref="H31:L31"/>
    <mergeCell ref="A6:B10"/>
    <mergeCell ref="A13:B13"/>
    <mergeCell ref="A12:B12"/>
    <mergeCell ref="J9:L9"/>
    <mergeCell ref="J6:L8"/>
    <mergeCell ref="A3:C3"/>
    <mergeCell ref="D1:I3"/>
    <mergeCell ref="J5:L5"/>
    <mergeCell ref="D4:I4"/>
    <mergeCell ref="A4:C4"/>
    <mergeCell ref="J1:L1"/>
    <mergeCell ref="J2:L2"/>
    <mergeCell ref="J3:L3"/>
    <mergeCell ref="J4:L4"/>
    <mergeCell ref="A2:C2"/>
    <mergeCell ref="A1:C1"/>
    <mergeCell ref="M6:M10"/>
    <mergeCell ref="N6:N10"/>
    <mergeCell ref="C6:C10"/>
    <mergeCell ref="E9:E10"/>
    <mergeCell ref="D6:I6"/>
    <mergeCell ref="E8:I8"/>
    <mergeCell ref="D8:D10"/>
    <mergeCell ref="F9:I9"/>
    <mergeCell ref="D7:I7"/>
  </mergeCells>
  <printOptions/>
  <pageMargins left="0.61" right="0.21" top="0.22" bottom="0.11" header="0.18" footer="0.17"/>
  <pageSetup horizontalDpi="600" verticalDpi="600" orientation="landscape" paperSize="9" scale="90" r:id="rId3"/>
  <legacyDrawing r:id="rId2"/>
</worksheet>
</file>

<file path=xl/worksheets/sheet5.xml><?xml version="1.0" encoding="utf-8"?>
<worksheet xmlns="http://schemas.openxmlformats.org/spreadsheetml/2006/main" xmlns:r="http://schemas.openxmlformats.org/officeDocument/2006/relationships">
  <sheetPr>
    <tabColor indexed="57"/>
  </sheetPr>
  <dimension ref="A1:U40"/>
  <sheetViews>
    <sheetView showZeros="0" zoomScalePageLayoutView="0" workbookViewId="0" topLeftCell="A1">
      <selection activeCell="E4" sqref="E4"/>
    </sheetView>
  </sheetViews>
  <sheetFormatPr defaultColWidth="8.00390625" defaultRowHeight="15.75"/>
  <cols>
    <col min="1" max="1" width="3.625" style="184" customWidth="1"/>
    <col min="2" max="2" width="18.25390625" style="184" customWidth="1"/>
    <col min="3" max="3" width="10.625" style="184" customWidth="1"/>
    <col min="4" max="4" width="6.875" style="184" customWidth="1"/>
    <col min="5" max="8" width="5.00390625" style="184" customWidth="1"/>
    <col min="9" max="9" width="4.75390625" style="184" customWidth="1"/>
    <col min="10" max="10" width="5.00390625" style="184" customWidth="1"/>
    <col min="11" max="11" width="5.75390625" style="184" customWidth="1"/>
    <col min="12" max="12" width="5.375" style="184" customWidth="1"/>
    <col min="13" max="13" width="5.00390625" style="184" customWidth="1"/>
    <col min="14" max="14" width="5.375" style="184" customWidth="1"/>
    <col min="15" max="15" width="5.00390625" style="184" customWidth="1"/>
    <col min="16" max="16" width="5.75390625" style="184" customWidth="1"/>
    <col min="17" max="20" width="5.00390625" style="184" customWidth="1"/>
    <col min="21" max="16384" width="8.00390625" style="184" customWidth="1"/>
  </cols>
  <sheetData>
    <row r="1" spans="1:21" ht="16.5" customHeight="1">
      <c r="A1" s="728" t="s">
        <v>129</v>
      </c>
      <c r="B1" s="728"/>
      <c r="C1" s="728"/>
      <c r="D1" s="723" t="s">
        <v>310</v>
      </c>
      <c r="E1" s="724"/>
      <c r="F1" s="724"/>
      <c r="G1" s="724"/>
      <c r="H1" s="724"/>
      <c r="I1" s="724"/>
      <c r="J1" s="724"/>
      <c r="K1" s="724"/>
      <c r="L1" s="724"/>
      <c r="M1" s="724"/>
      <c r="N1" s="724"/>
      <c r="O1" s="212"/>
      <c r="P1" s="169" t="s">
        <v>360</v>
      </c>
      <c r="Q1" s="168"/>
      <c r="R1" s="168"/>
      <c r="S1" s="168"/>
      <c r="T1" s="168"/>
      <c r="U1" s="212"/>
    </row>
    <row r="2" spans="1:21" ht="16.5" customHeight="1">
      <c r="A2" s="725" t="s">
        <v>311</v>
      </c>
      <c r="B2" s="725"/>
      <c r="C2" s="725"/>
      <c r="D2" s="724"/>
      <c r="E2" s="724"/>
      <c r="F2" s="724"/>
      <c r="G2" s="724"/>
      <c r="H2" s="724"/>
      <c r="I2" s="724"/>
      <c r="J2" s="724"/>
      <c r="K2" s="724"/>
      <c r="L2" s="724"/>
      <c r="M2" s="724"/>
      <c r="N2" s="724"/>
      <c r="O2" s="213"/>
      <c r="P2" s="716" t="s">
        <v>312</v>
      </c>
      <c r="Q2" s="716"/>
      <c r="R2" s="716"/>
      <c r="S2" s="716"/>
      <c r="T2" s="716"/>
      <c r="U2" s="213"/>
    </row>
    <row r="3" spans="1:21" ht="16.5" customHeight="1">
      <c r="A3" s="744" t="s">
        <v>313</v>
      </c>
      <c r="B3" s="744"/>
      <c r="C3" s="744"/>
      <c r="D3" s="729" t="s">
        <v>314</v>
      </c>
      <c r="E3" s="729"/>
      <c r="F3" s="729"/>
      <c r="G3" s="729"/>
      <c r="H3" s="729"/>
      <c r="I3" s="729"/>
      <c r="J3" s="729"/>
      <c r="K3" s="729"/>
      <c r="L3" s="729"/>
      <c r="M3" s="729"/>
      <c r="N3" s="729"/>
      <c r="O3" s="213"/>
      <c r="P3" s="173" t="s">
        <v>359</v>
      </c>
      <c r="Q3" s="213"/>
      <c r="R3" s="213"/>
      <c r="S3" s="213"/>
      <c r="T3" s="213"/>
      <c r="U3" s="213"/>
    </row>
    <row r="4" spans="1:21" ht="16.5" customHeight="1">
      <c r="A4" s="730" t="s">
        <v>253</v>
      </c>
      <c r="B4" s="730"/>
      <c r="C4" s="730"/>
      <c r="D4" s="751"/>
      <c r="E4" s="751"/>
      <c r="F4" s="751"/>
      <c r="G4" s="751"/>
      <c r="H4" s="751"/>
      <c r="I4" s="751"/>
      <c r="J4" s="751"/>
      <c r="K4" s="751"/>
      <c r="L4" s="751"/>
      <c r="M4" s="751"/>
      <c r="N4" s="751"/>
      <c r="O4" s="213"/>
      <c r="P4" s="172" t="s">
        <v>292</v>
      </c>
      <c r="Q4" s="213"/>
      <c r="R4" s="213"/>
      <c r="S4" s="213"/>
      <c r="T4" s="213"/>
      <c r="U4" s="213"/>
    </row>
    <row r="5" spans="12:21" ht="16.5" customHeight="1">
      <c r="L5" s="214"/>
      <c r="M5" s="214"/>
      <c r="N5" s="214"/>
      <c r="O5" s="176"/>
      <c r="P5" s="175" t="s">
        <v>315</v>
      </c>
      <c r="Q5" s="176"/>
      <c r="R5" s="176"/>
      <c r="S5" s="176"/>
      <c r="T5" s="176"/>
      <c r="U5" s="172"/>
    </row>
    <row r="6" spans="1:21" s="217" customFormat="1" ht="15.75" customHeight="1">
      <c r="A6" s="717" t="s">
        <v>55</v>
      </c>
      <c r="B6" s="718"/>
      <c r="C6" s="712" t="s">
        <v>130</v>
      </c>
      <c r="D6" s="726" t="s">
        <v>131</v>
      </c>
      <c r="E6" s="727"/>
      <c r="F6" s="727"/>
      <c r="G6" s="727"/>
      <c r="H6" s="727"/>
      <c r="I6" s="727"/>
      <c r="J6" s="727"/>
      <c r="K6" s="727"/>
      <c r="L6" s="727"/>
      <c r="M6" s="727"/>
      <c r="N6" s="727"/>
      <c r="O6" s="727"/>
      <c r="P6" s="727"/>
      <c r="Q6" s="727"/>
      <c r="R6" s="727"/>
      <c r="S6" s="727"/>
      <c r="T6" s="712" t="s">
        <v>132</v>
      </c>
      <c r="U6" s="216"/>
    </row>
    <row r="7" spans="1:20" s="218" customFormat="1" ht="12.75" customHeight="1">
      <c r="A7" s="719"/>
      <c r="B7" s="720"/>
      <c r="C7" s="712"/>
      <c r="D7" s="748" t="s">
        <v>127</v>
      </c>
      <c r="E7" s="727" t="s">
        <v>7</v>
      </c>
      <c r="F7" s="727"/>
      <c r="G7" s="727"/>
      <c r="H7" s="727"/>
      <c r="I7" s="727"/>
      <c r="J7" s="727"/>
      <c r="K7" s="727"/>
      <c r="L7" s="727"/>
      <c r="M7" s="727"/>
      <c r="N7" s="727"/>
      <c r="O7" s="727"/>
      <c r="P7" s="727"/>
      <c r="Q7" s="727"/>
      <c r="R7" s="727"/>
      <c r="S7" s="727"/>
      <c r="T7" s="712"/>
    </row>
    <row r="8" spans="1:21" s="218" customFormat="1" ht="43.5" customHeight="1">
      <c r="A8" s="719"/>
      <c r="B8" s="720"/>
      <c r="C8" s="712"/>
      <c r="D8" s="749"/>
      <c r="E8" s="715" t="s">
        <v>133</v>
      </c>
      <c r="F8" s="712"/>
      <c r="G8" s="712"/>
      <c r="H8" s="712" t="s">
        <v>134</v>
      </c>
      <c r="I8" s="712"/>
      <c r="J8" s="712"/>
      <c r="K8" s="712" t="s">
        <v>135</v>
      </c>
      <c r="L8" s="712"/>
      <c r="M8" s="712" t="s">
        <v>136</v>
      </c>
      <c r="N8" s="712"/>
      <c r="O8" s="712"/>
      <c r="P8" s="712" t="s">
        <v>137</v>
      </c>
      <c r="Q8" s="712" t="s">
        <v>138</v>
      </c>
      <c r="R8" s="712" t="s">
        <v>139</v>
      </c>
      <c r="S8" s="731" t="s">
        <v>140</v>
      </c>
      <c r="T8" s="712"/>
      <c r="U8" s="741" t="s">
        <v>316</v>
      </c>
    </row>
    <row r="9" spans="1:21" s="218" customFormat="1" ht="44.25" customHeight="1">
      <c r="A9" s="721"/>
      <c r="B9" s="722"/>
      <c r="C9" s="712"/>
      <c r="D9" s="750"/>
      <c r="E9" s="219" t="s">
        <v>141</v>
      </c>
      <c r="F9" s="215" t="s">
        <v>142</v>
      </c>
      <c r="G9" s="215" t="s">
        <v>317</v>
      </c>
      <c r="H9" s="215" t="s">
        <v>143</v>
      </c>
      <c r="I9" s="215" t="s">
        <v>144</v>
      </c>
      <c r="J9" s="215" t="s">
        <v>145</v>
      </c>
      <c r="K9" s="215" t="s">
        <v>142</v>
      </c>
      <c r="L9" s="215" t="s">
        <v>146</v>
      </c>
      <c r="M9" s="215" t="s">
        <v>147</v>
      </c>
      <c r="N9" s="215" t="s">
        <v>148</v>
      </c>
      <c r="O9" s="215" t="s">
        <v>318</v>
      </c>
      <c r="P9" s="712"/>
      <c r="Q9" s="712"/>
      <c r="R9" s="712"/>
      <c r="S9" s="731"/>
      <c r="T9" s="712"/>
      <c r="U9" s="742"/>
    </row>
    <row r="10" spans="1:21" s="222" customFormat="1" ht="15.75" customHeight="1">
      <c r="A10" s="745" t="s">
        <v>6</v>
      </c>
      <c r="B10" s="746"/>
      <c r="C10" s="220">
        <v>1</v>
      </c>
      <c r="D10" s="220">
        <v>2</v>
      </c>
      <c r="E10" s="221">
        <v>3</v>
      </c>
      <c r="F10" s="221">
        <v>4</v>
      </c>
      <c r="G10" s="221">
        <v>5</v>
      </c>
      <c r="H10" s="221">
        <v>6</v>
      </c>
      <c r="I10" s="221">
        <v>7</v>
      </c>
      <c r="J10" s="221">
        <v>8</v>
      </c>
      <c r="K10" s="221">
        <v>9</v>
      </c>
      <c r="L10" s="221">
        <v>10</v>
      </c>
      <c r="M10" s="221">
        <v>11</v>
      </c>
      <c r="N10" s="221">
        <v>12</v>
      </c>
      <c r="O10" s="221">
        <v>13</v>
      </c>
      <c r="P10" s="221">
        <v>14</v>
      </c>
      <c r="Q10" s="221">
        <v>15</v>
      </c>
      <c r="R10" s="221">
        <v>16</v>
      </c>
      <c r="S10" s="221">
        <v>17</v>
      </c>
      <c r="T10" s="221">
        <v>18</v>
      </c>
      <c r="U10" s="742"/>
    </row>
    <row r="11" spans="1:21" s="222" customFormat="1" ht="15.75" customHeight="1">
      <c r="A11" s="713" t="s">
        <v>296</v>
      </c>
      <c r="B11" s="714"/>
      <c r="C11" s="223">
        <f aca="true" t="shared" si="0" ref="C11:T11">C13-C12</f>
        <v>-2</v>
      </c>
      <c r="D11" s="223">
        <f t="shared" si="0"/>
        <v>0</v>
      </c>
      <c r="E11" s="223">
        <f t="shared" si="0"/>
        <v>0</v>
      </c>
      <c r="F11" s="223">
        <f t="shared" si="0"/>
        <v>8</v>
      </c>
      <c r="G11" s="223">
        <f t="shared" si="0"/>
        <v>-4</v>
      </c>
      <c r="H11" s="223">
        <f t="shared" si="0"/>
        <v>0</v>
      </c>
      <c r="I11" s="223">
        <f t="shared" si="0"/>
        <v>0</v>
      </c>
      <c r="J11" s="223">
        <f t="shared" si="0"/>
        <v>0</v>
      </c>
      <c r="K11" s="223">
        <f t="shared" si="0"/>
        <v>0</v>
      </c>
      <c r="L11" s="223">
        <f t="shared" si="0"/>
        <v>-3</v>
      </c>
      <c r="M11" s="223">
        <f t="shared" si="0"/>
        <v>0</v>
      </c>
      <c r="N11" s="223">
        <f t="shared" si="0"/>
        <v>1</v>
      </c>
      <c r="O11" s="223">
        <f t="shared" si="0"/>
        <v>-1</v>
      </c>
      <c r="P11" s="223">
        <f t="shared" si="0"/>
        <v>0</v>
      </c>
      <c r="Q11" s="223">
        <f t="shared" si="0"/>
        <v>0</v>
      </c>
      <c r="R11" s="223">
        <f t="shared" si="0"/>
        <v>0</v>
      </c>
      <c r="S11" s="223">
        <f t="shared" si="0"/>
        <v>-1</v>
      </c>
      <c r="T11" s="223">
        <f t="shared" si="0"/>
        <v>-2</v>
      </c>
      <c r="U11" s="743"/>
    </row>
    <row r="12" spans="1:21" s="222" customFormat="1" ht="15.75" customHeight="1">
      <c r="A12" s="732" t="s">
        <v>297</v>
      </c>
      <c r="B12" s="733"/>
      <c r="C12" s="224">
        <v>125</v>
      </c>
      <c r="D12" s="224">
        <v>122</v>
      </c>
      <c r="E12" s="224">
        <v>0</v>
      </c>
      <c r="F12" s="224">
        <v>3</v>
      </c>
      <c r="G12" s="224">
        <v>43</v>
      </c>
      <c r="H12" s="224">
        <v>0</v>
      </c>
      <c r="I12" s="224">
        <v>0</v>
      </c>
      <c r="J12" s="224">
        <v>8</v>
      </c>
      <c r="K12" s="224">
        <v>4</v>
      </c>
      <c r="L12" s="224">
        <v>10</v>
      </c>
      <c r="M12" s="224">
        <v>0</v>
      </c>
      <c r="N12" s="224">
        <v>0</v>
      </c>
      <c r="O12" s="224">
        <v>20</v>
      </c>
      <c r="P12" s="224">
        <v>2</v>
      </c>
      <c r="Q12" s="224">
        <v>16</v>
      </c>
      <c r="R12" s="224">
        <v>0</v>
      </c>
      <c r="S12" s="224">
        <v>16</v>
      </c>
      <c r="T12" s="224">
        <v>3</v>
      </c>
      <c r="U12" s="225">
        <f>D12-'Báo cáo chất lượng CB Mẫu 14'!C14</f>
        <v>0</v>
      </c>
    </row>
    <row r="13" spans="1:21" s="222" customFormat="1" ht="15.75" customHeight="1">
      <c r="A13" s="738" t="s">
        <v>30</v>
      </c>
      <c r="B13" s="739"/>
      <c r="C13" s="226">
        <f aca="true" t="shared" si="1" ref="C13:T13">C14+C15</f>
        <v>123</v>
      </c>
      <c r="D13" s="226">
        <f t="shared" si="1"/>
        <v>122</v>
      </c>
      <c r="E13" s="226">
        <f t="shared" si="1"/>
        <v>0</v>
      </c>
      <c r="F13" s="226">
        <f t="shared" si="1"/>
        <v>11</v>
      </c>
      <c r="G13" s="226">
        <f t="shared" si="1"/>
        <v>39</v>
      </c>
      <c r="H13" s="226">
        <f t="shared" si="1"/>
        <v>0</v>
      </c>
      <c r="I13" s="226">
        <f t="shared" si="1"/>
        <v>0</v>
      </c>
      <c r="J13" s="226">
        <f t="shared" si="1"/>
        <v>8</v>
      </c>
      <c r="K13" s="226">
        <f t="shared" si="1"/>
        <v>4</v>
      </c>
      <c r="L13" s="226">
        <f t="shared" si="1"/>
        <v>7</v>
      </c>
      <c r="M13" s="226">
        <f t="shared" si="1"/>
        <v>0</v>
      </c>
      <c r="N13" s="226">
        <f t="shared" si="1"/>
        <v>1</v>
      </c>
      <c r="O13" s="226">
        <f t="shared" si="1"/>
        <v>19</v>
      </c>
      <c r="P13" s="226">
        <f t="shared" si="1"/>
        <v>2</v>
      </c>
      <c r="Q13" s="226">
        <f t="shared" si="1"/>
        <v>16</v>
      </c>
      <c r="R13" s="226">
        <f t="shared" si="1"/>
        <v>0</v>
      </c>
      <c r="S13" s="226">
        <f t="shared" si="1"/>
        <v>15</v>
      </c>
      <c r="T13" s="226">
        <f t="shared" si="1"/>
        <v>1</v>
      </c>
      <c r="U13" s="225">
        <f>D13-'Báo cáo chất lượng CB Mẫu 14'!C14</f>
        <v>0</v>
      </c>
    </row>
    <row r="14" spans="1:21" s="222" customFormat="1" ht="15.75" customHeight="1">
      <c r="A14" s="227" t="s">
        <v>0</v>
      </c>
      <c r="B14" s="179" t="s">
        <v>78</v>
      </c>
      <c r="C14" s="226">
        <f aca="true" t="shared" si="2" ref="C14:C26">D14+T14</f>
        <v>25</v>
      </c>
      <c r="D14" s="226">
        <f aca="true" t="shared" si="3" ref="D14:D26">SUM(E14:S14)</f>
        <v>25</v>
      </c>
      <c r="E14" s="228"/>
      <c r="F14" s="228">
        <v>4</v>
      </c>
      <c r="G14" s="228">
        <v>5</v>
      </c>
      <c r="H14" s="228"/>
      <c r="I14" s="228"/>
      <c r="J14" s="228">
        <v>2</v>
      </c>
      <c r="K14" s="228"/>
      <c r="L14" s="228">
        <v>3</v>
      </c>
      <c r="M14" s="228"/>
      <c r="N14" s="228">
        <v>1</v>
      </c>
      <c r="O14" s="228">
        <v>5</v>
      </c>
      <c r="P14" s="228"/>
      <c r="Q14" s="228">
        <v>2</v>
      </c>
      <c r="R14" s="228"/>
      <c r="S14" s="228">
        <v>3</v>
      </c>
      <c r="T14" s="228">
        <v>0</v>
      </c>
      <c r="U14" s="225">
        <f>D14-'Báo cáo chất lượng CB Mẫu 14'!C15</f>
        <v>0</v>
      </c>
    </row>
    <row r="15" spans="1:21" s="222" customFormat="1" ht="15.75" customHeight="1">
      <c r="A15" s="229" t="s">
        <v>1</v>
      </c>
      <c r="B15" s="179" t="s">
        <v>17</v>
      </c>
      <c r="C15" s="226">
        <f t="shared" si="2"/>
        <v>98</v>
      </c>
      <c r="D15" s="226">
        <f t="shared" si="3"/>
        <v>97</v>
      </c>
      <c r="E15" s="226">
        <f aca="true" t="shared" si="4" ref="E15:T15">SUM(E16:E26)</f>
        <v>0</v>
      </c>
      <c r="F15" s="226">
        <f t="shared" si="4"/>
        <v>7</v>
      </c>
      <c r="G15" s="226">
        <f t="shared" si="4"/>
        <v>34</v>
      </c>
      <c r="H15" s="226">
        <f t="shared" si="4"/>
        <v>0</v>
      </c>
      <c r="I15" s="226">
        <f t="shared" si="4"/>
        <v>0</v>
      </c>
      <c r="J15" s="226">
        <f t="shared" si="4"/>
        <v>6</v>
      </c>
      <c r="K15" s="226">
        <f t="shared" si="4"/>
        <v>4</v>
      </c>
      <c r="L15" s="226">
        <f t="shared" si="4"/>
        <v>4</v>
      </c>
      <c r="M15" s="226">
        <f t="shared" si="4"/>
        <v>0</v>
      </c>
      <c r="N15" s="226">
        <f t="shared" si="4"/>
        <v>0</v>
      </c>
      <c r="O15" s="226">
        <f t="shared" si="4"/>
        <v>14</v>
      </c>
      <c r="P15" s="226">
        <f t="shared" si="4"/>
        <v>2</v>
      </c>
      <c r="Q15" s="226">
        <f t="shared" si="4"/>
        <v>14</v>
      </c>
      <c r="R15" s="226">
        <f t="shared" si="4"/>
        <v>0</v>
      </c>
      <c r="S15" s="226">
        <f t="shared" si="4"/>
        <v>12</v>
      </c>
      <c r="T15" s="226">
        <f t="shared" si="4"/>
        <v>1</v>
      </c>
      <c r="U15" s="225">
        <f>D15-'Báo cáo chất lượng CB Mẫu 14'!C16</f>
        <v>0</v>
      </c>
    </row>
    <row r="16" spans="1:21" s="222" customFormat="1" ht="15.75" customHeight="1">
      <c r="A16" s="230" t="s">
        <v>43</v>
      </c>
      <c r="B16" s="68" t="s">
        <v>266</v>
      </c>
      <c r="C16" s="226">
        <f t="shared" si="2"/>
        <v>9</v>
      </c>
      <c r="D16" s="226">
        <f t="shared" si="3"/>
        <v>8</v>
      </c>
      <c r="E16" s="231"/>
      <c r="F16" s="231"/>
      <c r="G16" s="231">
        <v>5</v>
      </c>
      <c r="H16" s="231"/>
      <c r="I16" s="231"/>
      <c r="J16" s="231"/>
      <c r="K16" s="231"/>
      <c r="L16" s="231"/>
      <c r="M16" s="231"/>
      <c r="N16" s="231"/>
      <c r="O16" s="231">
        <v>1</v>
      </c>
      <c r="P16" s="231"/>
      <c r="Q16" s="231">
        <v>1</v>
      </c>
      <c r="R16" s="231"/>
      <c r="S16" s="231">
        <v>1</v>
      </c>
      <c r="T16" s="231">
        <v>1</v>
      </c>
      <c r="U16" s="225">
        <f>D16-'Báo cáo chất lượng CB Mẫu 14'!C17</f>
        <v>0</v>
      </c>
    </row>
    <row r="17" spans="1:21" s="222" customFormat="1" ht="15.75" customHeight="1">
      <c r="A17" s="230" t="s">
        <v>44</v>
      </c>
      <c r="B17" s="68" t="s">
        <v>298</v>
      </c>
      <c r="C17" s="226">
        <f t="shared" si="2"/>
        <v>7</v>
      </c>
      <c r="D17" s="226">
        <f t="shared" si="3"/>
        <v>7</v>
      </c>
      <c r="E17" s="231"/>
      <c r="F17" s="231"/>
      <c r="G17" s="231">
        <v>3</v>
      </c>
      <c r="H17" s="231"/>
      <c r="I17" s="231"/>
      <c r="J17" s="231">
        <v>1</v>
      </c>
      <c r="K17" s="231"/>
      <c r="L17" s="231"/>
      <c r="M17" s="231"/>
      <c r="N17" s="231"/>
      <c r="O17" s="231">
        <v>1</v>
      </c>
      <c r="P17" s="231"/>
      <c r="Q17" s="231">
        <v>1</v>
      </c>
      <c r="R17" s="231"/>
      <c r="S17" s="231">
        <v>1</v>
      </c>
      <c r="T17" s="231">
        <v>0</v>
      </c>
      <c r="U17" s="225">
        <f>D17-'Báo cáo chất lượng CB Mẫu 14'!C18</f>
        <v>0</v>
      </c>
    </row>
    <row r="18" spans="1:21" s="222" customFormat="1" ht="15.75" customHeight="1">
      <c r="A18" s="230" t="s">
        <v>47</v>
      </c>
      <c r="B18" s="68" t="s">
        <v>269</v>
      </c>
      <c r="C18" s="226">
        <f t="shared" si="2"/>
        <v>14</v>
      </c>
      <c r="D18" s="226">
        <f t="shared" si="3"/>
        <v>14</v>
      </c>
      <c r="E18" s="231"/>
      <c r="F18" s="231"/>
      <c r="G18" s="231">
        <v>8</v>
      </c>
      <c r="H18" s="231"/>
      <c r="I18" s="231"/>
      <c r="J18" s="231">
        <v>1</v>
      </c>
      <c r="K18" s="231"/>
      <c r="L18" s="231">
        <v>1</v>
      </c>
      <c r="M18" s="231"/>
      <c r="N18" s="231"/>
      <c r="O18" s="231">
        <v>1</v>
      </c>
      <c r="P18" s="231"/>
      <c r="Q18" s="231">
        <v>2</v>
      </c>
      <c r="R18" s="231"/>
      <c r="S18" s="231">
        <v>1</v>
      </c>
      <c r="T18" s="231">
        <v>0</v>
      </c>
      <c r="U18" s="225">
        <f>D18-'Báo cáo chất lượng CB Mẫu 14'!C19</f>
        <v>0</v>
      </c>
    </row>
    <row r="19" spans="1:21" s="222" customFormat="1" ht="15.75" customHeight="1">
      <c r="A19" s="230" t="s">
        <v>56</v>
      </c>
      <c r="B19" s="68" t="s">
        <v>270</v>
      </c>
      <c r="C19" s="226">
        <f t="shared" si="2"/>
        <v>7</v>
      </c>
      <c r="D19" s="226">
        <f t="shared" si="3"/>
        <v>7</v>
      </c>
      <c r="E19" s="231"/>
      <c r="F19" s="231"/>
      <c r="G19" s="231">
        <v>2</v>
      </c>
      <c r="H19" s="231"/>
      <c r="I19" s="231"/>
      <c r="J19" s="231"/>
      <c r="K19" s="231">
        <v>1</v>
      </c>
      <c r="L19" s="231"/>
      <c r="M19" s="231"/>
      <c r="N19" s="231"/>
      <c r="O19" s="231">
        <v>1</v>
      </c>
      <c r="P19" s="231"/>
      <c r="Q19" s="231">
        <v>2</v>
      </c>
      <c r="R19" s="231"/>
      <c r="S19" s="231">
        <v>1</v>
      </c>
      <c r="T19" s="231">
        <v>0</v>
      </c>
      <c r="U19" s="225">
        <f>D19-'Báo cáo chất lượng CB Mẫu 14'!C20</f>
        <v>0</v>
      </c>
    </row>
    <row r="20" spans="1:21" s="222" customFormat="1" ht="17.25" customHeight="1">
      <c r="A20" s="230" t="s">
        <v>57</v>
      </c>
      <c r="B20" s="68" t="s">
        <v>271</v>
      </c>
      <c r="C20" s="226">
        <f t="shared" si="2"/>
        <v>8</v>
      </c>
      <c r="D20" s="226">
        <f t="shared" si="3"/>
        <v>8</v>
      </c>
      <c r="E20" s="231"/>
      <c r="F20" s="231">
        <v>1</v>
      </c>
      <c r="G20" s="231">
        <v>2</v>
      </c>
      <c r="H20" s="231"/>
      <c r="I20" s="231"/>
      <c r="J20" s="231"/>
      <c r="K20" s="231">
        <v>1</v>
      </c>
      <c r="L20" s="231">
        <v>1</v>
      </c>
      <c r="M20" s="231"/>
      <c r="N20" s="231"/>
      <c r="O20" s="231">
        <v>1</v>
      </c>
      <c r="P20" s="231"/>
      <c r="Q20" s="231">
        <v>1</v>
      </c>
      <c r="R20" s="231"/>
      <c r="S20" s="231">
        <v>1</v>
      </c>
      <c r="T20" s="231">
        <v>0</v>
      </c>
      <c r="U20" s="225">
        <f>D20-'Báo cáo chất lượng CB Mẫu 14'!C21</f>
        <v>0</v>
      </c>
    </row>
    <row r="21" spans="1:21" s="222" customFormat="1" ht="15.75" customHeight="1">
      <c r="A21" s="230" t="s">
        <v>58</v>
      </c>
      <c r="B21" s="68" t="s">
        <v>272</v>
      </c>
      <c r="C21" s="226">
        <f t="shared" si="2"/>
        <v>10</v>
      </c>
      <c r="D21" s="226">
        <f t="shared" si="3"/>
        <v>10</v>
      </c>
      <c r="E21" s="231"/>
      <c r="F21" s="231">
        <v>1</v>
      </c>
      <c r="G21" s="231">
        <v>2</v>
      </c>
      <c r="H21" s="231"/>
      <c r="I21" s="231"/>
      <c r="J21" s="231"/>
      <c r="K21" s="231">
        <v>1</v>
      </c>
      <c r="L21" s="231"/>
      <c r="M21" s="231"/>
      <c r="N21" s="231"/>
      <c r="O21" s="231">
        <v>4</v>
      </c>
      <c r="P21" s="231"/>
      <c r="Q21" s="231">
        <v>1</v>
      </c>
      <c r="R21" s="231"/>
      <c r="S21" s="231">
        <v>1</v>
      </c>
      <c r="T21" s="231">
        <v>0</v>
      </c>
      <c r="U21" s="225">
        <f>D21-'Báo cáo chất lượng CB Mẫu 14'!C22</f>
        <v>0</v>
      </c>
    </row>
    <row r="22" spans="1:21" s="222" customFormat="1" ht="15.75" customHeight="1">
      <c r="A22" s="230" t="s">
        <v>59</v>
      </c>
      <c r="B22" s="68" t="s">
        <v>277</v>
      </c>
      <c r="C22" s="226">
        <f t="shared" si="2"/>
        <v>7</v>
      </c>
      <c r="D22" s="226">
        <f t="shared" si="3"/>
        <v>7</v>
      </c>
      <c r="E22" s="231"/>
      <c r="F22" s="231">
        <v>1</v>
      </c>
      <c r="G22" s="231">
        <v>1</v>
      </c>
      <c r="H22" s="231"/>
      <c r="I22" s="231"/>
      <c r="J22" s="231"/>
      <c r="K22" s="231"/>
      <c r="L22" s="231"/>
      <c r="M22" s="231"/>
      <c r="N22" s="231"/>
      <c r="O22" s="231">
        <v>2</v>
      </c>
      <c r="P22" s="231"/>
      <c r="Q22" s="231">
        <v>1</v>
      </c>
      <c r="R22" s="231"/>
      <c r="S22" s="231">
        <v>2</v>
      </c>
      <c r="T22" s="231">
        <v>0</v>
      </c>
      <c r="U22" s="225">
        <f>D22-'Báo cáo chất lượng CB Mẫu 14'!C23</f>
        <v>0</v>
      </c>
    </row>
    <row r="23" spans="1:21" s="222" customFormat="1" ht="15.75" customHeight="1">
      <c r="A23" s="230" t="s">
        <v>60</v>
      </c>
      <c r="B23" s="68" t="s">
        <v>279</v>
      </c>
      <c r="C23" s="226">
        <f t="shared" si="2"/>
        <v>9</v>
      </c>
      <c r="D23" s="226">
        <f t="shared" si="3"/>
        <v>9</v>
      </c>
      <c r="E23" s="231"/>
      <c r="F23" s="231">
        <v>1</v>
      </c>
      <c r="G23" s="231">
        <v>1</v>
      </c>
      <c r="H23" s="231"/>
      <c r="I23" s="231"/>
      <c r="J23" s="231">
        <v>1</v>
      </c>
      <c r="K23" s="231">
        <v>1</v>
      </c>
      <c r="L23" s="231">
        <v>1</v>
      </c>
      <c r="M23" s="231"/>
      <c r="N23" s="231"/>
      <c r="O23" s="231">
        <v>1</v>
      </c>
      <c r="P23" s="231">
        <v>1</v>
      </c>
      <c r="Q23" s="231">
        <v>1</v>
      </c>
      <c r="R23" s="231"/>
      <c r="S23" s="231">
        <v>1</v>
      </c>
      <c r="T23" s="231">
        <v>0</v>
      </c>
      <c r="U23" s="225">
        <f>D23-'Báo cáo chất lượng CB Mẫu 14'!C24</f>
        <v>0</v>
      </c>
    </row>
    <row r="24" spans="1:21" s="222" customFormat="1" ht="15.75" customHeight="1">
      <c r="A24" s="230" t="s">
        <v>61</v>
      </c>
      <c r="B24" s="68" t="s">
        <v>280</v>
      </c>
      <c r="C24" s="226">
        <f t="shared" si="2"/>
        <v>11</v>
      </c>
      <c r="D24" s="226">
        <f t="shared" si="3"/>
        <v>11</v>
      </c>
      <c r="E24" s="231"/>
      <c r="F24" s="231">
        <v>1</v>
      </c>
      <c r="G24" s="231">
        <v>3</v>
      </c>
      <c r="H24" s="231"/>
      <c r="I24" s="231"/>
      <c r="J24" s="231">
        <v>1</v>
      </c>
      <c r="K24" s="231"/>
      <c r="L24" s="231">
        <v>1</v>
      </c>
      <c r="M24" s="231"/>
      <c r="N24" s="231"/>
      <c r="O24" s="231">
        <v>1</v>
      </c>
      <c r="P24" s="231">
        <v>1</v>
      </c>
      <c r="Q24" s="231">
        <v>2</v>
      </c>
      <c r="R24" s="231"/>
      <c r="S24" s="231">
        <v>1</v>
      </c>
      <c r="T24" s="231">
        <v>0</v>
      </c>
      <c r="U24" s="225">
        <f>D24-'Báo cáo chất lượng CB Mẫu 14'!C25</f>
        <v>0</v>
      </c>
    </row>
    <row r="25" spans="1:21" s="222" customFormat="1" ht="15.75" customHeight="1">
      <c r="A25" s="230" t="s">
        <v>81</v>
      </c>
      <c r="B25" s="68" t="s">
        <v>281</v>
      </c>
      <c r="C25" s="226">
        <f t="shared" si="2"/>
        <v>8</v>
      </c>
      <c r="D25" s="226">
        <f t="shared" si="3"/>
        <v>8</v>
      </c>
      <c r="E25" s="231"/>
      <c r="F25" s="231">
        <v>1</v>
      </c>
      <c r="G25" s="231">
        <v>3</v>
      </c>
      <c r="H25" s="231"/>
      <c r="I25" s="231"/>
      <c r="J25" s="231">
        <v>1</v>
      </c>
      <c r="K25" s="231"/>
      <c r="L25" s="231"/>
      <c r="M25" s="231"/>
      <c r="N25" s="231"/>
      <c r="O25" s="231">
        <v>1</v>
      </c>
      <c r="P25" s="231"/>
      <c r="Q25" s="231">
        <v>1</v>
      </c>
      <c r="R25" s="231"/>
      <c r="S25" s="231">
        <v>1</v>
      </c>
      <c r="T25" s="231">
        <v>0</v>
      </c>
      <c r="U25" s="225">
        <f>D25-'Báo cáo chất lượng CB Mẫu 14'!C26</f>
        <v>0</v>
      </c>
    </row>
    <row r="26" spans="1:21" s="222" customFormat="1" ht="15.75" customHeight="1">
      <c r="A26" s="230" t="s">
        <v>82</v>
      </c>
      <c r="B26" s="68" t="s">
        <v>283</v>
      </c>
      <c r="C26" s="226">
        <f t="shared" si="2"/>
        <v>8</v>
      </c>
      <c r="D26" s="226">
        <f t="shared" si="3"/>
        <v>8</v>
      </c>
      <c r="E26" s="231"/>
      <c r="F26" s="231">
        <v>1</v>
      </c>
      <c r="G26" s="231">
        <v>4</v>
      </c>
      <c r="H26" s="231"/>
      <c r="I26" s="231"/>
      <c r="J26" s="231">
        <v>1</v>
      </c>
      <c r="K26" s="231"/>
      <c r="L26" s="231"/>
      <c r="M26" s="231"/>
      <c r="N26" s="231"/>
      <c r="O26" s="231"/>
      <c r="P26" s="231"/>
      <c r="Q26" s="231">
        <v>1</v>
      </c>
      <c r="R26" s="231"/>
      <c r="S26" s="231">
        <v>1</v>
      </c>
      <c r="T26" s="231">
        <v>0</v>
      </c>
      <c r="U26" s="225">
        <f>D26-'Báo cáo chất lượng CB Mẫu 14'!C27</f>
        <v>0</v>
      </c>
    </row>
    <row r="27" ht="6" customHeight="1"/>
    <row r="28" spans="1:20" s="233" customFormat="1" ht="15.75" customHeight="1">
      <c r="A28" s="232"/>
      <c r="B28" s="747" t="s">
        <v>284</v>
      </c>
      <c r="C28" s="747"/>
      <c r="D28" s="747"/>
      <c r="E28" s="747"/>
      <c r="F28" s="181"/>
      <c r="G28" s="181"/>
      <c r="H28" s="181"/>
      <c r="I28" s="181"/>
      <c r="J28" s="181"/>
      <c r="K28" s="181" t="s">
        <v>149</v>
      </c>
      <c r="L28" s="182"/>
      <c r="M28" s="752" t="s">
        <v>319</v>
      </c>
      <c r="N28" s="752"/>
      <c r="O28" s="752"/>
      <c r="P28" s="752"/>
      <c r="Q28" s="752"/>
      <c r="R28" s="752"/>
      <c r="S28" s="752"/>
      <c r="T28" s="752"/>
    </row>
    <row r="29" spans="1:20" s="233" customFormat="1" ht="18.75" customHeight="1">
      <c r="A29" s="232"/>
      <c r="B29" s="737" t="s">
        <v>150</v>
      </c>
      <c r="C29" s="737"/>
      <c r="D29" s="737"/>
      <c r="E29" s="234"/>
      <c r="F29" s="183"/>
      <c r="G29" s="183"/>
      <c r="H29" s="183"/>
      <c r="I29" s="183"/>
      <c r="J29" s="183"/>
      <c r="K29" s="183"/>
      <c r="L29" s="182"/>
      <c r="M29" s="740" t="s">
        <v>308</v>
      </c>
      <c r="N29" s="740"/>
      <c r="O29" s="740"/>
      <c r="P29" s="740"/>
      <c r="Q29" s="740"/>
      <c r="R29" s="740"/>
      <c r="S29" s="740"/>
      <c r="T29" s="740"/>
    </row>
    <row r="30" spans="1:20" s="233" customFormat="1" ht="18">
      <c r="A30" s="184"/>
      <c r="B30" s="734"/>
      <c r="C30" s="734"/>
      <c r="D30" s="734"/>
      <c r="E30" s="186"/>
      <c r="F30" s="186"/>
      <c r="G30" s="186"/>
      <c r="H30" s="186"/>
      <c r="I30" s="186"/>
      <c r="J30" s="186"/>
      <c r="K30" s="186"/>
      <c r="L30" s="186"/>
      <c r="M30" s="735"/>
      <c r="N30" s="735"/>
      <c r="O30" s="735"/>
      <c r="P30" s="735"/>
      <c r="Q30" s="735"/>
      <c r="R30" s="735"/>
      <c r="S30" s="735"/>
      <c r="T30" s="735"/>
    </row>
    <row r="31" spans="1:20" s="233" customFormat="1" ht="18">
      <c r="A31" s="184"/>
      <c r="B31" s="186"/>
      <c r="C31" s="186"/>
      <c r="D31" s="186"/>
      <c r="E31" s="186"/>
      <c r="F31" s="186"/>
      <c r="G31" s="186"/>
      <c r="H31" s="186"/>
      <c r="I31" s="186"/>
      <c r="J31" s="186"/>
      <c r="K31" s="186"/>
      <c r="L31" s="186"/>
      <c r="M31" s="186"/>
      <c r="N31" s="186"/>
      <c r="O31" s="186"/>
      <c r="P31" s="186"/>
      <c r="Q31" s="182"/>
      <c r="R31" s="182"/>
      <c r="S31" s="182"/>
      <c r="T31" s="182"/>
    </row>
    <row r="32" spans="2:20" ht="13.5" customHeight="1" hidden="1">
      <c r="B32" s="186"/>
      <c r="C32" s="186"/>
      <c r="D32" s="186"/>
      <c r="E32" s="186"/>
      <c r="F32" s="186"/>
      <c r="G32" s="186"/>
      <c r="H32" s="186"/>
      <c r="I32" s="186"/>
      <c r="J32" s="186"/>
      <c r="K32" s="186"/>
      <c r="L32" s="186"/>
      <c r="M32" s="186"/>
      <c r="N32" s="186"/>
      <c r="O32" s="186"/>
      <c r="P32" s="186"/>
      <c r="Q32" s="186"/>
      <c r="R32" s="186"/>
      <c r="S32" s="186"/>
      <c r="T32" s="186"/>
    </row>
    <row r="33" spans="1:20" ht="18" hidden="1">
      <c r="A33" s="235" t="s">
        <v>152</v>
      </c>
      <c r="B33" s="186"/>
      <c r="C33" s="186"/>
      <c r="D33" s="186"/>
      <c r="E33" s="186"/>
      <c r="F33" s="186"/>
      <c r="G33" s="186"/>
      <c r="H33" s="186"/>
      <c r="I33" s="186"/>
      <c r="J33" s="186"/>
      <c r="K33" s="186"/>
      <c r="L33" s="186"/>
      <c r="M33" s="186"/>
      <c r="N33" s="186"/>
      <c r="O33" s="186"/>
      <c r="P33" s="186"/>
      <c r="Q33" s="186"/>
      <c r="R33" s="186"/>
      <c r="S33" s="186"/>
      <c r="T33" s="186"/>
    </row>
    <row r="34" spans="2:20" ht="18" hidden="1">
      <c r="B34" s="236" t="s">
        <v>153</v>
      </c>
      <c r="C34" s="186"/>
      <c r="D34" s="186"/>
      <c r="E34" s="186"/>
      <c r="F34" s="186"/>
      <c r="G34" s="186"/>
      <c r="H34" s="186"/>
      <c r="I34" s="186"/>
      <c r="J34" s="186"/>
      <c r="K34" s="186"/>
      <c r="L34" s="186"/>
      <c r="M34" s="186"/>
      <c r="N34" s="186"/>
      <c r="O34" s="186"/>
      <c r="P34" s="186"/>
      <c r="Q34" s="186"/>
      <c r="R34" s="186"/>
      <c r="S34" s="186"/>
      <c r="T34" s="186"/>
    </row>
    <row r="35" spans="2:20" ht="18" hidden="1">
      <c r="B35" s="236" t="s">
        <v>154</v>
      </c>
      <c r="C35" s="186"/>
      <c r="D35" s="186"/>
      <c r="E35" s="186"/>
      <c r="F35" s="186"/>
      <c r="G35" s="186"/>
      <c r="H35" s="186"/>
      <c r="I35" s="186"/>
      <c r="J35" s="186"/>
      <c r="K35" s="186"/>
      <c r="L35" s="186"/>
      <c r="M35" s="186"/>
      <c r="N35" s="186"/>
      <c r="O35" s="186"/>
      <c r="P35" s="186"/>
      <c r="Q35" s="186"/>
      <c r="R35" s="186"/>
      <c r="S35" s="186"/>
      <c r="T35" s="186"/>
    </row>
    <row r="36" spans="2:20" s="211" customFormat="1" ht="18">
      <c r="B36" s="736" t="s">
        <v>288</v>
      </c>
      <c r="C36" s="736"/>
      <c r="D36" s="736"/>
      <c r="E36" s="236"/>
      <c r="F36" s="236"/>
      <c r="G36" s="236"/>
      <c r="H36" s="236"/>
      <c r="I36" s="236"/>
      <c r="J36" s="236"/>
      <c r="K36" s="236"/>
      <c r="L36" s="236"/>
      <c r="M36" s="236"/>
      <c r="N36" s="736" t="s">
        <v>288</v>
      </c>
      <c r="O36" s="736"/>
      <c r="P36" s="736"/>
      <c r="Q36" s="736"/>
      <c r="R36" s="736"/>
      <c r="S36" s="736"/>
      <c r="T36" s="236"/>
    </row>
    <row r="37" spans="2:20" ht="18">
      <c r="B37" s="186"/>
      <c r="C37" s="186"/>
      <c r="D37" s="186"/>
      <c r="E37" s="186"/>
      <c r="F37" s="186"/>
      <c r="G37" s="186"/>
      <c r="H37" s="186"/>
      <c r="I37" s="186"/>
      <c r="J37" s="186"/>
      <c r="K37" s="186"/>
      <c r="L37" s="186"/>
      <c r="M37" s="186"/>
      <c r="N37" s="186"/>
      <c r="O37" s="186"/>
      <c r="P37" s="186"/>
      <c r="Q37" s="186"/>
      <c r="R37" s="186"/>
      <c r="S37" s="186"/>
      <c r="T37" s="186"/>
    </row>
    <row r="38" spans="2:21" ht="17.25">
      <c r="B38" s="631" t="s">
        <v>241</v>
      </c>
      <c r="C38" s="631"/>
      <c r="D38" s="631"/>
      <c r="E38" s="210"/>
      <c r="F38" s="210"/>
      <c r="G38" s="210"/>
      <c r="H38" s="210"/>
      <c r="I38" s="182"/>
      <c r="J38" s="182"/>
      <c r="K38" s="182"/>
      <c r="L38" s="182"/>
      <c r="M38" s="632" t="s">
        <v>242</v>
      </c>
      <c r="N38" s="632"/>
      <c r="O38" s="632"/>
      <c r="P38" s="632"/>
      <c r="Q38" s="632"/>
      <c r="R38" s="632"/>
      <c r="S38" s="632"/>
      <c r="T38" s="632"/>
      <c r="U38" s="163"/>
    </row>
    <row r="39" spans="2:20" ht="18">
      <c r="B39" s="186"/>
      <c r="C39" s="186"/>
      <c r="D39" s="186"/>
      <c r="E39" s="186"/>
      <c r="F39" s="186"/>
      <c r="G39" s="186"/>
      <c r="H39" s="186"/>
      <c r="I39" s="186"/>
      <c r="J39" s="186"/>
      <c r="K39" s="186"/>
      <c r="L39" s="186"/>
      <c r="M39" s="186"/>
      <c r="N39" s="186"/>
      <c r="O39" s="186"/>
      <c r="P39" s="186"/>
      <c r="Q39" s="186"/>
      <c r="R39" s="186"/>
      <c r="S39" s="186"/>
      <c r="T39" s="186"/>
    </row>
    <row r="40" spans="2:20" ht="18">
      <c r="B40" s="186"/>
      <c r="C40" s="186"/>
      <c r="D40" s="186"/>
      <c r="E40" s="186"/>
      <c r="F40" s="186"/>
      <c r="G40" s="186"/>
      <c r="H40" s="186"/>
      <c r="I40" s="186"/>
      <c r="J40" s="186"/>
      <c r="K40" s="186"/>
      <c r="L40" s="186"/>
      <c r="M40" s="186"/>
      <c r="N40" s="186"/>
      <c r="O40" s="186"/>
      <c r="P40" s="186"/>
      <c r="Q40" s="186"/>
      <c r="R40" s="186"/>
      <c r="S40" s="186"/>
      <c r="T40" s="186"/>
    </row>
  </sheetData>
  <sheetProtection/>
  <mergeCells count="37">
    <mergeCell ref="U8:U11"/>
    <mergeCell ref="A3:C3"/>
    <mergeCell ref="A10:B10"/>
    <mergeCell ref="B28:E28"/>
    <mergeCell ref="E7:S7"/>
    <mergeCell ref="R8:R9"/>
    <mergeCell ref="D7:D9"/>
    <mergeCell ref="D4:N4"/>
    <mergeCell ref="M28:T28"/>
    <mergeCell ref="T6:T9"/>
    <mergeCell ref="A12:B12"/>
    <mergeCell ref="B38:D38"/>
    <mergeCell ref="M38:T38"/>
    <mergeCell ref="B30:D30"/>
    <mergeCell ref="M30:T30"/>
    <mergeCell ref="B36:D36"/>
    <mergeCell ref="N36:S36"/>
    <mergeCell ref="B29:D29"/>
    <mergeCell ref="A13:B13"/>
    <mergeCell ref="M29:T29"/>
    <mergeCell ref="P2:T2"/>
    <mergeCell ref="A6:B9"/>
    <mergeCell ref="D1:N2"/>
    <mergeCell ref="A2:C2"/>
    <mergeCell ref="D6:S6"/>
    <mergeCell ref="A1:C1"/>
    <mergeCell ref="D3:N3"/>
    <mergeCell ref="A4:C4"/>
    <mergeCell ref="S8:S9"/>
    <mergeCell ref="H8:J8"/>
    <mergeCell ref="C6:C9"/>
    <mergeCell ref="A11:B11"/>
    <mergeCell ref="Q8:Q9"/>
    <mergeCell ref="M8:O8"/>
    <mergeCell ref="P8:P9"/>
    <mergeCell ref="E8:G8"/>
    <mergeCell ref="K8:L8"/>
  </mergeCells>
  <printOptions horizontalCentered="1"/>
  <pageMargins left="0.53" right="0.44" top="0.25" bottom="0" header="0.22" footer="0.35"/>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sheetPr>
    <tabColor indexed="11"/>
  </sheetPr>
  <dimension ref="A1:AR40"/>
  <sheetViews>
    <sheetView showZeros="0" zoomScalePageLayoutView="0" workbookViewId="0" topLeftCell="A1">
      <selection activeCell="E4" sqref="E4"/>
    </sheetView>
  </sheetViews>
  <sheetFormatPr defaultColWidth="8.00390625" defaultRowHeight="15.75"/>
  <cols>
    <col min="1" max="1" width="3.75390625" style="196" customWidth="1"/>
    <col min="2" max="2" width="17.25390625" style="196" customWidth="1"/>
    <col min="3" max="3" width="9.625" style="196" customWidth="1"/>
    <col min="4" max="5" width="5.625" style="196" customWidth="1"/>
    <col min="6" max="7" width="6.25390625" style="196" customWidth="1"/>
    <col min="8" max="8" width="5.625" style="196" customWidth="1"/>
    <col min="9" max="9" width="6.00390625" style="196" customWidth="1"/>
    <col min="10" max="10" width="6.125" style="196" customWidth="1"/>
    <col min="11" max="12" width="5.625" style="196" customWidth="1"/>
    <col min="13" max="13" width="6.125" style="196" customWidth="1"/>
    <col min="14" max="15" width="6.25390625" style="196" customWidth="1"/>
    <col min="16" max="18" width="5.625" style="196" customWidth="1"/>
    <col min="19" max="19" width="5.875" style="196" customWidth="1"/>
    <col min="20" max="20" width="5.625" style="196" customWidth="1"/>
    <col min="21" max="28" width="8.00390625" style="196" customWidth="1"/>
    <col min="29" max="29" width="8.375" style="196" customWidth="1"/>
    <col min="30" max="30" width="8.00390625" style="196" customWidth="1"/>
    <col min="31" max="31" width="11.25390625" style="196" customWidth="1"/>
    <col min="32" max="32" width="13.50390625" style="196" customWidth="1"/>
    <col min="33" max="16384" width="8.00390625" style="196" customWidth="1"/>
  </cols>
  <sheetData>
    <row r="1" spans="1:20" ht="16.5">
      <c r="A1" s="760" t="s">
        <v>155</v>
      </c>
      <c r="B1" s="760"/>
      <c r="C1" s="760"/>
      <c r="D1" s="238"/>
      <c r="E1" s="765" t="s">
        <v>156</v>
      </c>
      <c r="F1" s="765"/>
      <c r="G1" s="765"/>
      <c r="H1" s="765"/>
      <c r="I1" s="765"/>
      <c r="J1" s="765"/>
      <c r="K1" s="765"/>
      <c r="L1" s="765"/>
      <c r="M1" s="765"/>
      <c r="N1" s="765"/>
      <c r="O1" s="191"/>
      <c r="P1" s="755" t="s">
        <v>358</v>
      </c>
      <c r="Q1" s="755"/>
      <c r="R1" s="755"/>
      <c r="S1" s="755"/>
      <c r="T1" s="755"/>
    </row>
    <row r="2" spans="1:20" ht="15.75" customHeight="1">
      <c r="A2" s="761" t="s">
        <v>320</v>
      </c>
      <c r="B2" s="761"/>
      <c r="C2" s="761"/>
      <c r="D2" s="761"/>
      <c r="E2" s="763" t="s">
        <v>157</v>
      </c>
      <c r="F2" s="763"/>
      <c r="G2" s="763"/>
      <c r="H2" s="763"/>
      <c r="I2" s="763"/>
      <c r="J2" s="763"/>
      <c r="K2" s="763"/>
      <c r="L2" s="763"/>
      <c r="M2" s="763"/>
      <c r="N2" s="763"/>
      <c r="O2" s="194"/>
      <c r="P2" s="756" t="s">
        <v>300</v>
      </c>
      <c r="Q2" s="756"/>
      <c r="R2" s="756"/>
      <c r="S2" s="756"/>
      <c r="T2" s="756"/>
    </row>
    <row r="3" spans="1:20" ht="17.25">
      <c r="A3" s="761" t="s">
        <v>251</v>
      </c>
      <c r="B3" s="761"/>
      <c r="C3" s="761"/>
      <c r="D3" s="239"/>
      <c r="E3" s="766" t="s">
        <v>252</v>
      </c>
      <c r="F3" s="766"/>
      <c r="G3" s="766"/>
      <c r="H3" s="766"/>
      <c r="I3" s="766"/>
      <c r="J3" s="766"/>
      <c r="K3" s="766"/>
      <c r="L3" s="766"/>
      <c r="M3" s="766"/>
      <c r="N3" s="766"/>
      <c r="O3" s="194"/>
      <c r="P3" s="757" t="s">
        <v>359</v>
      </c>
      <c r="Q3" s="757"/>
      <c r="R3" s="757"/>
      <c r="S3" s="757"/>
      <c r="T3" s="757"/>
    </row>
    <row r="4" spans="1:20" ht="18.75" customHeight="1">
      <c r="A4" s="762" t="s">
        <v>253</v>
      </c>
      <c r="B4" s="762"/>
      <c r="C4" s="762"/>
      <c r="D4" s="764"/>
      <c r="E4" s="764"/>
      <c r="F4" s="764"/>
      <c r="G4" s="764"/>
      <c r="H4" s="764"/>
      <c r="I4" s="764"/>
      <c r="J4" s="764"/>
      <c r="K4" s="764"/>
      <c r="L4" s="764"/>
      <c r="M4" s="764"/>
      <c r="N4" s="764"/>
      <c r="O4" s="195"/>
      <c r="P4" s="756" t="s">
        <v>292</v>
      </c>
      <c r="Q4" s="757"/>
      <c r="R4" s="757"/>
      <c r="S4" s="757"/>
      <c r="T4" s="757"/>
    </row>
    <row r="5" spans="1:23" ht="15">
      <c r="A5" s="208"/>
      <c r="B5" s="208"/>
      <c r="C5" s="240"/>
      <c r="D5" s="240"/>
      <c r="E5" s="208"/>
      <c r="F5" s="208"/>
      <c r="G5" s="208"/>
      <c r="H5" s="208"/>
      <c r="I5" s="208"/>
      <c r="J5" s="208"/>
      <c r="K5" s="208"/>
      <c r="L5" s="208"/>
      <c r="P5" s="776" t="s">
        <v>315</v>
      </c>
      <c r="Q5" s="776"/>
      <c r="R5" s="776"/>
      <c r="S5" s="776"/>
      <c r="T5" s="776"/>
      <c r="U5" s="241"/>
      <c r="V5" s="241"/>
      <c r="W5" s="241"/>
    </row>
    <row r="6" spans="1:23" ht="29.25" customHeight="1">
      <c r="A6" s="717" t="s">
        <v>55</v>
      </c>
      <c r="B6" s="793"/>
      <c r="C6" s="788" t="s">
        <v>2</v>
      </c>
      <c r="D6" s="777" t="s">
        <v>158</v>
      </c>
      <c r="E6" s="778"/>
      <c r="F6" s="778"/>
      <c r="G6" s="778"/>
      <c r="H6" s="778"/>
      <c r="I6" s="778"/>
      <c r="J6" s="779"/>
      <c r="K6" s="782" t="s">
        <v>159</v>
      </c>
      <c r="L6" s="783"/>
      <c r="M6" s="783"/>
      <c r="N6" s="783"/>
      <c r="O6" s="783"/>
      <c r="P6" s="783"/>
      <c r="Q6" s="783"/>
      <c r="R6" s="783"/>
      <c r="S6" s="783"/>
      <c r="T6" s="784"/>
      <c r="U6" s="242"/>
      <c r="V6" s="243"/>
      <c r="W6" s="243"/>
    </row>
    <row r="7" spans="1:20" ht="19.5" customHeight="1">
      <c r="A7" s="719"/>
      <c r="B7" s="794"/>
      <c r="C7" s="789"/>
      <c r="D7" s="778" t="s">
        <v>7</v>
      </c>
      <c r="E7" s="778"/>
      <c r="F7" s="778"/>
      <c r="G7" s="778"/>
      <c r="H7" s="778"/>
      <c r="I7" s="778"/>
      <c r="J7" s="779"/>
      <c r="K7" s="785"/>
      <c r="L7" s="786"/>
      <c r="M7" s="786"/>
      <c r="N7" s="786"/>
      <c r="O7" s="786"/>
      <c r="P7" s="786"/>
      <c r="Q7" s="786"/>
      <c r="R7" s="786"/>
      <c r="S7" s="786"/>
      <c r="T7" s="787"/>
    </row>
    <row r="8" spans="1:20" ht="33" customHeight="1">
      <c r="A8" s="719"/>
      <c r="B8" s="794"/>
      <c r="C8" s="789"/>
      <c r="D8" s="769" t="s">
        <v>160</v>
      </c>
      <c r="E8" s="770"/>
      <c r="F8" s="754" t="s">
        <v>161</v>
      </c>
      <c r="G8" s="770"/>
      <c r="H8" s="754" t="s">
        <v>162</v>
      </c>
      <c r="I8" s="770"/>
      <c r="J8" s="754" t="s">
        <v>163</v>
      </c>
      <c r="K8" s="753" t="s">
        <v>164</v>
      </c>
      <c r="L8" s="753"/>
      <c r="M8" s="753"/>
      <c r="N8" s="753" t="s">
        <v>165</v>
      </c>
      <c r="O8" s="753"/>
      <c r="P8" s="753"/>
      <c r="Q8" s="754" t="s">
        <v>166</v>
      </c>
      <c r="R8" s="758" t="s">
        <v>167</v>
      </c>
      <c r="S8" s="758" t="s">
        <v>168</v>
      </c>
      <c r="T8" s="754" t="s">
        <v>169</v>
      </c>
    </row>
    <row r="9" spans="1:20" ht="18.75" customHeight="1">
      <c r="A9" s="719"/>
      <c r="B9" s="794"/>
      <c r="C9" s="789"/>
      <c r="D9" s="769" t="s">
        <v>170</v>
      </c>
      <c r="E9" s="754" t="s">
        <v>171</v>
      </c>
      <c r="F9" s="754" t="s">
        <v>170</v>
      </c>
      <c r="G9" s="754" t="s">
        <v>171</v>
      </c>
      <c r="H9" s="754" t="s">
        <v>170</v>
      </c>
      <c r="I9" s="754" t="s">
        <v>172</v>
      </c>
      <c r="J9" s="754"/>
      <c r="K9" s="753"/>
      <c r="L9" s="753"/>
      <c r="M9" s="753"/>
      <c r="N9" s="753"/>
      <c r="O9" s="753"/>
      <c r="P9" s="753"/>
      <c r="Q9" s="754"/>
      <c r="R9" s="758"/>
      <c r="S9" s="758"/>
      <c r="T9" s="754"/>
    </row>
    <row r="10" spans="1:20" ht="23.25" customHeight="1">
      <c r="A10" s="721"/>
      <c r="B10" s="795"/>
      <c r="C10" s="790"/>
      <c r="D10" s="769"/>
      <c r="E10" s="754"/>
      <c r="F10" s="754"/>
      <c r="G10" s="754"/>
      <c r="H10" s="754"/>
      <c r="I10" s="754"/>
      <c r="J10" s="754"/>
      <c r="K10" s="244" t="s">
        <v>173</v>
      </c>
      <c r="L10" s="244" t="s">
        <v>148</v>
      </c>
      <c r="M10" s="244" t="s">
        <v>174</v>
      </c>
      <c r="N10" s="244" t="s">
        <v>173</v>
      </c>
      <c r="O10" s="244" t="s">
        <v>175</v>
      </c>
      <c r="P10" s="244" t="s">
        <v>176</v>
      </c>
      <c r="Q10" s="754"/>
      <c r="R10" s="758"/>
      <c r="S10" s="758"/>
      <c r="T10" s="754"/>
    </row>
    <row r="11" spans="1:32" s="201" customFormat="1" ht="17.25" customHeight="1">
      <c r="A11" s="791" t="s">
        <v>6</v>
      </c>
      <c r="B11" s="792"/>
      <c r="C11" s="245">
        <v>1</v>
      </c>
      <c r="D11" s="246">
        <v>2</v>
      </c>
      <c r="E11" s="246">
        <v>3</v>
      </c>
      <c r="F11" s="246">
        <v>4</v>
      </c>
      <c r="G11" s="246">
        <v>5</v>
      </c>
      <c r="H11" s="246">
        <v>6</v>
      </c>
      <c r="I11" s="246">
        <v>7</v>
      </c>
      <c r="J11" s="246">
        <v>8</v>
      </c>
      <c r="K11" s="246">
        <v>9</v>
      </c>
      <c r="L11" s="246">
        <v>10</v>
      </c>
      <c r="M11" s="246">
        <v>11</v>
      </c>
      <c r="N11" s="246">
        <v>12</v>
      </c>
      <c r="O11" s="246">
        <v>13</v>
      </c>
      <c r="P11" s="246">
        <v>14</v>
      </c>
      <c r="Q11" s="247">
        <v>15</v>
      </c>
      <c r="R11" s="247">
        <v>16</v>
      </c>
      <c r="S11" s="247">
        <v>17</v>
      </c>
      <c r="T11" s="247">
        <v>18</v>
      </c>
      <c r="AF11" s="201">
        <f>AC14-AC15</f>
        <v>0</v>
      </c>
    </row>
    <row r="12" spans="1:20" s="201" customFormat="1" ht="17.25" customHeight="1">
      <c r="A12" s="780" t="s">
        <v>321</v>
      </c>
      <c r="B12" s="781"/>
      <c r="C12" s="248">
        <f aca="true" t="shared" si="0" ref="C12:T12">C14-C13</f>
        <v>0</v>
      </c>
      <c r="D12" s="248">
        <f t="shared" si="0"/>
        <v>0</v>
      </c>
      <c r="E12" s="248">
        <f t="shared" si="0"/>
        <v>0</v>
      </c>
      <c r="F12" s="248">
        <f t="shared" si="0"/>
        <v>-2</v>
      </c>
      <c r="G12" s="248">
        <f t="shared" si="0"/>
        <v>-4</v>
      </c>
      <c r="H12" s="248">
        <f t="shared" si="0"/>
        <v>5</v>
      </c>
      <c r="I12" s="248">
        <f t="shared" si="0"/>
        <v>4</v>
      </c>
      <c r="J12" s="248">
        <f t="shared" si="0"/>
        <v>-3</v>
      </c>
      <c r="K12" s="248">
        <f t="shared" si="0"/>
        <v>0</v>
      </c>
      <c r="L12" s="248">
        <f t="shared" si="0"/>
        <v>7</v>
      </c>
      <c r="M12" s="248">
        <f t="shared" si="0"/>
        <v>11</v>
      </c>
      <c r="N12" s="248">
        <f t="shared" si="0"/>
        <v>2</v>
      </c>
      <c r="O12" s="248">
        <f t="shared" si="0"/>
        <v>5</v>
      </c>
      <c r="P12" s="248">
        <f t="shared" si="0"/>
        <v>-73</v>
      </c>
      <c r="Q12" s="248">
        <f t="shared" si="0"/>
        <v>4</v>
      </c>
      <c r="R12" s="248">
        <f t="shared" si="0"/>
        <v>0</v>
      </c>
      <c r="S12" s="248">
        <f t="shared" si="0"/>
        <v>-3</v>
      </c>
      <c r="T12" s="248">
        <f t="shared" si="0"/>
        <v>37</v>
      </c>
    </row>
    <row r="13" spans="1:20" s="201" customFormat="1" ht="17.25" customHeight="1">
      <c r="A13" s="767" t="s">
        <v>297</v>
      </c>
      <c r="B13" s="768"/>
      <c r="C13" s="249">
        <v>122</v>
      </c>
      <c r="D13" s="249">
        <v>0</v>
      </c>
      <c r="E13" s="249">
        <v>0</v>
      </c>
      <c r="F13" s="249">
        <v>90</v>
      </c>
      <c r="G13" s="249">
        <v>13</v>
      </c>
      <c r="H13" s="249">
        <v>3</v>
      </c>
      <c r="I13" s="249">
        <v>10</v>
      </c>
      <c r="J13" s="249">
        <v>6</v>
      </c>
      <c r="K13" s="249">
        <v>0</v>
      </c>
      <c r="L13" s="249">
        <v>5</v>
      </c>
      <c r="M13" s="249">
        <v>67</v>
      </c>
      <c r="N13" s="249">
        <v>7</v>
      </c>
      <c r="O13" s="249">
        <v>10</v>
      </c>
      <c r="P13" s="249">
        <v>89</v>
      </c>
      <c r="Q13" s="249">
        <v>46</v>
      </c>
      <c r="R13" s="249">
        <v>8</v>
      </c>
      <c r="S13" s="249">
        <v>14</v>
      </c>
      <c r="T13" s="249">
        <v>16</v>
      </c>
    </row>
    <row r="14" spans="1:37" s="201" customFormat="1" ht="19.5" customHeight="1">
      <c r="A14" s="775" t="s">
        <v>177</v>
      </c>
      <c r="B14" s="769"/>
      <c r="C14" s="250">
        <f>C15+C16</f>
        <v>122</v>
      </c>
      <c r="D14" s="250">
        <f>D15+D16</f>
        <v>0</v>
      </c>
      <c r="E14" s="250">
        <f>E20+E31+E35+E41+E52+E58+E61+E65+E69+E73+E81+E88</f>
        <v>0</v>
      </c>
      <c r="F14" s="250">
        <f aca="true" t="shared" si="1" ref="F14:T14">F15+F16</f>
        <v>88</v>
      </c>
      <c r="G14" s="250">
        <f t="shared" si="1"/>
        <v>9</v>
      </c>
      <c r="H14" s="250">
        <f t="shared" si="1"/>
        <v>8</v>
      </c>
      <c r="I14" s="250">
        <f t="shared" si="1"/>
        <v>14</v>
      </c>
      <c r="J14" s="250">
        <f t="shared" si="1"/>
        <v>3</v>
      </c>
      <c r="K14" s="250">
        <f t="shared" si="1"/>
        <v>0</v>
      </c>
      <c r="L14" s="250">
        <f t="shared" si="1"/>
        <v>12</v>
      </c>
      <c r="M14" s="250">
        <f t="shared" si="1"/>
        <v>78</v>
      </c>
      <c r="N14" s="250">
        <f t="shared" si="1"/>
        <v>9</v>
      </c>
      <c r="O14" s="250">
        <f t="shared" si="1"/>
        <v>15</v>
      </c>
      <c r="P14" s="250">
        <f t="shared" si="1"/>
        <v>16</v>
      </c>
      <c r="Q14" s="250">
        <f t="shared" si="1"/>
        <v>50</v>
      </c>
      <c r="R14" s="250">
        <f t="shared" si="1"/>
        <v>8</v>
      </c>
      <c r="S14" s="250">
        <f t="shared" si="1"/>
        <v>11</v>
      </c>
      <c r="T14" s="250">
        <f t="shared" si="1"/>
        <v>53</v>
      </c>
      <c r="AK14" s="199"/>
    </row>
    <row r="15" spans="1:20" s="201" customFormat="1" ht="17.25" customHeight="1">
      <c r="A15" s="197" t="s">
        <v>0</v>
      </c>
      <c r="B15" s="198" t="s">
        <v>78</v>
      </c>
      <c r="C15" s="251">
        <f>D15+E15+F15+G15+H15+I15+J15</f>
        <v>25</v>
      </c>
      <c r="D15" s="252"/>
      <c r="E15" s="252"/>
      <c r="F15" s="252">
        <v>19</v>
      </c>
      <c r="G15" s="253">
        <v>2</v>
      </c>
      <c r="H15" s="252"/>
      <c r="I15" s="253">
        <v>3</v>
      </c>
      <c r="J15" s="253">
        <v>1</v>
      </c>
      <c r="K15" s="253"/>
      <c r="L15" s="253">
        <v>5</v>
      </c>
      <c r="M15" s="252">
        <v>17</v>
      </c>
      <c r="N15" s="252">
        <v>6</v>
      </c>
      <c r="O15" s="252"/>
      <c r="P15" s="252"/>
      <c r="Q15" s="252">
        <v>9</v>
      </c>
      <c r="R15" s="252">
        <v>2</v>
      </c>
      <c r="S15" s="252">
        <v>3</v>
      </c>
      <c r="T15" s="252">
        <v>11</v>
      </c>
    </row>
    <row r="16" spans="1:38" s="201" customFormat="1" ht="17.25" customHeight="1">
      <c r="A16" s="254" t="s">
        <v>1</v>
      </c>
      <c r="B16" s="198" t="s">
        <v>17</v>
      </c>
      <c r="C16" s="255">
        <f aca="true" t="shared" si="2" ref="C16:T16">C17+C18+C19+C20+C21+C22+C23+C24+C25+C26+C27</f>
        <v>97</v>
      </c>
      <c r="D16" s="255">
        <f t="shared" si="2"/>
        <v>0</v>
      </c>
      <c r="E16" s="255">
        <f t="shared" si="2"/>
        <v>0</v>
      </c>
      <c r="F16" s="255">
        <f t="shared" si="2"/>
        <v>69</v>
      </c>
      <c r="G16" s="255">
        <f t="shared" si="2"/>
        <v>7</v>
      </c>
      <c r="H16" s="255">
        <f t="shared" si="2"/>
        <v>8</v>
      </c>
      <c r="I16" s="255">
        <f t="shared" si="2"/>
        <v>11</v>
      </c>
      <c r="J16" s="255">
        <f t="shared" si="2"/>
        <v>2</v>
      </c>
      <c r="K16" s="255">
        <f t="shared" si="2"/>
        <v>0</v>
      </c>
      <c r="L16" s="255">
        <f t="shared" si="2"/>
        <v>7</v>
      </c>
      <c r="M16" s="255">
        <f t="shared" si="2"/>
        <v>61</v>
      </c>
      <c r="N16" s="255">
        <f t="shared" si="2"/>
        <v>3</v>
      </c>
      <c r="O16" s="255">
        <f t="shared" si="2"/>
        <v>15</v>
      </c>
      <c r="P16" s="255">
        <f t="shared" si="2"/>
        <v>16</v>
      </c>
      <c r="Q16" s="255">
        <f t="shared" si="2"/>
        <v>41</v>
      </c>
      <c r="R16" s="255">
        <f t="shared" si="2"/>
        <v>6</v>
      </c>
      <c r="S16" s="255">
        <f t="shared" si="2"/>
        <v>8</v>
      </c>
      <c r="T16" s="255">
        <f t="shared" si="2"/>
        <v>42</v>
      </c>
      <c r="AL16" s="199"/>
    </row>
    <row r="17" spans="1:32" s="201" customFormat="1" ht="17.25" customHeight="1">
      <c r="A17" s="200">
        <v>1</v>
      </c>
      <c r="B17" s="68" t="s">
        <v>266</v>
      </c>
      <c r="C17" s="251">
        <f aca="true" t="shared" si="3" ref="C17:C27">D17+E17+F17+G17+H17+I17+J17</f>
        <v>8</v>
      </c>
      <c r="D17" s="252"/>
      <c r="E17" s="252"/>
      <c r="F17" s="256">
        <v>6</v>
      </c>
      <c r="G17" s="256">
        <v>1</v>
      </c>
      <c r="H17" s="256"/>
      <c r="I17" s="257"/>
      <c r="J17" s="257">
        <v>1</v>
      </c>
      <c r="K17" s="257"/>
      <c r="L17" s="257"/>
      <c r="M17" s="256">
        <v>4</v>
      </c>
      <c r="N17" s="256">
        <v>1</v>
      </c>
      <c r="O17" s="256"/>
      <c r="P17" s="256"/>
      <c r="Q17" s="256">
        <v>5</v>
      </c>
      <c r="R17" s="256"/>
      <c r="S17" s="256"/>
      <c r="T17" s="256">
        <v>3</v>
      </c>
      <c r="AF17" s="199" t="e">
        <f>(R17-D17)/D17</f>
        <v>#DIV/0!</v>
      </c>
    </row>
    <row r="18" spans="1:20" s="201" customFormat="1" ht="17.25" customHeight="1">
      <c r="A18" s="200">
        <v>2</v>
      </c>
      <c r="B18" s="68" t="s">
        <v>298</v>
      </c>
      <c r="C18" s="251">
        <f t="shared" si="3"/>
        <v>7</v>
      </c>
      <c r="D18" s="252"/>
      <c r="E18" s="252"/>
      <c r="F18" s="256">
        <v>6</v>
      </c>
      <c r="G18" s="256"/>
      <c r="H18" s="256"/>
      <c r="I18" s="257">
        <v>1</v>
      </c>
      <c r="J18" s="257"/>
      <c r="K18" s="257"/>
      <c r="L18" s="257"/>
      <c r="M18" s="256">
        <v>6</v>
      </c>
      <c r="N18" s="256"/>
      <c r="O18" s="256">
        <v>3</v>
      </c>
      <c r="P18" s="256"/>
      <c r="Q18" s="256">
        <v>3</v>
      </c>
      <c r="R18" s="256">
        <v>1</v>
      </c>
      <c r="S18" s="256"/>
      <c r="T18" s="256">
        <v>3</v>
      </c>
    </row>
    <row r="19" spans="1:20" s="201" customFormat="1" ht="17.25" customHeight="1">
      <c r="A19" s="200">
        <v>3</v>
      </c>
      <c r="B19" s="68" t="s">
        <v>269</v>
      </c>
      <c r="C19" s="251">
        <f t="shared" si="3"/>
        <v>14</v>
      </c>
      <c r="D19" s="252"/>
      <c r="E19" s="252"/>
      <c r="F19" s="256">
        <v>12</v>
      </c>
      <c r="G19" s="256">
        <v>1</v>
      </c>
      <c r="H19" s="256"/>
      <c r="I19" s="257">
        <v>1</v>
      </c>
      <c r="J19" s="257"/>
      <c r="K19" s="257"/>
      <c r="L19" s="257"/>
      <c r="M19" s="256">
        <v>9</v>
      </c>
      <c r="N19" s="256">
        <v>1</v>
      </c>
      <c r="O19" s="256"/>
      <c r="P19" s="256">
        <v>13</v>
      </c>
      <c r="Q19" s="256">
        <v>8</v>
      </c>
      <c r="R19" s="256">
        <v>1</v>
      </c>
      <c r="S19" s="256">
        <v>1</v>
      </c>
      <c r="T19" s="256">
        <v>4</v>
      </c>
    </row>
    <row r="20" spans="1:20" s="201" customFormat="1" ht="17.25" customHeight="1">
      <c r="A20" s="200">
        <v>4</v>
      </c>
      <c r="B20" s="68" t="s">
        <v>270</v>
      </c>
      <c r="C20" s="251">
        <f t="shared" si="3"/>
        <v>7</v>
      </c>
      <c r="D20" s="252"/>
      <c r="E20" s="252"/>
      <c r="F20" s="256">
        <v>3</v>
      </c>
      <c r="G20" s="256"/>
      <c r="H20" s="256">
        <v>1</v>
      </c>
      <c r="I20" s="257">
        <v>2</v>
      </c>
      <c r="J20" s="257">
        <v>1</v>
      </c>
      <c r="K20" s="257"/>
      <c r="L20" s="257"/>
      <c r="M20" s="256">
        <v>3</v>
      </c>
      <c r="N20" s="256"/>
      <c r="O20" s="256">
        <v>1</v>
      </c>
      <c r="P20" s="256"/>
      <c r="Q20" s="256">
        <v>2</v>
      </c>
      <c r="R20" s="256"/>
      <c r="S20" s="256">
        <v>1</v>
      </c>
      <c r="T20" s="256">
        <v>4</v>
      </c>
    </row>
    <row r="21" spans="1:39" s="201" customFormat="1" ht="17.25" customHeight="1">
      <c r="A21" s="200">
        <v>5</v>
      </c>
      <c r="B21" s="68" t="s">
        <v>271</v>
      </c>
      <c r="C21" s="251">
        <f t="shared" si="3"/>
        <v>8</v>
      </c>
      <c r="D21" s="252"/>
      <c r="E21" s="252"/>
      <c r="F21" s="256">
        <v>5</v>
      </c>
      <c r="G21" s="256">
        <v>1</v>
      </c>
      <c r="H21" s="256">
        <v>2</v>
      </c>
      <c r="I21" s="257"/>
      <c r="J21" s="257"/>
      <c r="K21" s="257"/>
      <c r="L21" s="257">
        <v>1</v>
      </c>
      <c r="M21" s="256">
        <v>6</v>
      </c>
      <c r="N21" s="256"/>
      <c r="O21" s="256"/>
      <c r="P21" s="256"/>
      <c r="Q21" s="256">
        <v>3</v>
      </c>
      <c r="R21" s="256"/>
      <c r="S21" s="256">
        <v>2</v>
      </c>
      <c r="T21" s="256">
        <v>3</v>
      </c>
      <c r="AJ21" s="201">
        <f>AI20-AI21</f>
        <v>0</v>
      </c>
      <c r="AK21" s="201">
        <v>1653</v>
      </c>
      <c r="AL21" s="201">
        <f>AI20-AK21</f>
        <v>-1653</v>
      </c>
      <c r="AM21" s="199" t="e">
        <f>AL21/AI20</f>
        <v>#DIV/0!</v>
      </c>
    </row>
    <row r="22" spans="1:39" s="201" customFormat="1" ht="17.25" customHeight="1">
      <c r="A22" s="200">
        <v>6</v>
      </c>
      <c r="B22" s="68" t="s">
        <v>272</v>
      </c>
      <c r="C22" s="251">
        <f t="shared" si="3"/>
        <v>10</v>
      </c>
      <c r="D22" s="252"/>
      <c r="E22" s="252"/>
      <c r="F22" s="256">
        <v>7</v>
      </c>
      <c r="G22" s="256"/>
      <c r="H22" s="256">
        <v>1</v>
      </c>
      <c r="I22" s="257">
        <v>2</v>
      </c>
      <c r="J22" s="257"/>
      <c r="K22" s="257"/>
      <c r="L22" s="257">
        <v>1</v>
      </c>
      <c r="M22" s="256">
        <v>8</v>
      </c>
      <c r="N22" s="256"/>
      <c r="O22" s="256">
        <v>2</v>
      </c>
      <c r="P22" s="256"/>
      <c r="Q22" s="256">
        <v>3</v>
      </c>
      <c r="R22" s="256"/>
      <c r="S22" s="256">
        <v>1</v>
      </c>
      <c r="T22" s="256">
        <v>6</v>
      </c>
      <c r="AM22" s="199" t="e">
        <f>AN20-AM21</f>
        <v>#DIV/0!</v>
      </c>
    </row>
    <row r="23" spans="1:20" s="201" customFormat="1" ht="17.25" customHeight="1">
      <c r="A23" s="200">
        <v>7</v>
      </c>
      <c r="B23" s="68" t="s">
        <v>277</v>
      </c>
      <c r="C23" s="251">
        <f t="shared" si="3"/>
        <v>7</v>
      </c>
      <c r="D23" s="252"/>
      <c r="E23" s="252"/>
      <c r="F23" s="256">
        <v>4</v>
      </c>
      <c r="G23" s="256">
        <v>1</v>
      </c>
      <c r="H23" s="256">
        <v>1</v>
      </c>
      <c r="I23" s="257">
        <v>1</v>
      </c>
      <c r="J23" s="257"/>
      <c r="K23" s="257"/>
      <c r="L23" s="257">
        <v>1</v>
      </c>
      <c r="M23" s="256">
        <v>3</v>
      </c>
      <c r="N23" s="256"/>
      <c r="O23" s="256">
        <v>1</v>
      </c>
      <c r="P23" s="256"/>
      <c r="Q23" s="256">
        <v>2</v>
      </c>
      <c r="R23" s="256"/>
      <c r="S23" s="256"/>
      <c r="T23" s="256">
        <v>5</v>
      </c>
    </row>
    <row r="24" spans="1:36" s="201" customFormat="1" ht="17.25" customHeight="1">
      <c r="A24" s="200">
        <v>8</v>
      </c>
      <c r="B24" s="68" t="s">
        <v>279</v>
      </c>
      <c r="C24" s="251">
        <f t="shared" si="3"/>
        <v>9</v>
      </c>
      <c r="D24" s="252"/>
      <c r="E24" s="252"/>
      <c r="F24" s="256">
        <v>6</v>
      </c>
      <c r="G24" s="256">
        <v>1</v>
      </c>
      <c r="H24" s="256">
        <v>1</v>
      </c>
      <c r="I24" s="257">
        <v>1</v>
      </c>
      <c r="J24" s="257"/>
      <c r="K24" s="257"/>
      <c r="L24" s="257">
        <v>1</v>
      </c>
      <c r="M24" s="256">
        <v>4</v>
      </c>
      <c r="N24" s="256"/>
      <c r="O24" s="256">
        <v>1</v>
      </c>
      <c r="P24" s="256"/>
      <c r="Q24" s="256">
        <v>2</v>
      </c>
      <c r="R24" s="256">
        <v>1</v>
      </c>
      <c r="S24" s="256">
        <v>2</v>
      </c>
      <c r="T24" s="256">
        <v>4</v>
      </c>
      <c r="AJ24" s="201">
        <f>AI23-AI24</f>
        <v>0</v>
      </c>
    </row>
    <row r="25" spans="1:36" s="201" customFormat="1" ht="17.25" customHeight="1">
      <c r="A25" s="200">
        <v>9</v>
      </c>
      <c r="B25" s="68" t="s">
        <v>280</v>
      </c>
      <c r="C25" s="251">
        <f t="shared" si="3"/>
        <v>11</v>
      </c>
      <c r="D25" s="252"/>
      <c r="E25" s="252"/>
      <c r="F25" s="256">
        <v>8</v>
      </c>
      <c r="G25" s="256"/>
      <c r="H25" s="256">
        <v>1</v>
      </c>
      <c r="I25" s="257">
        <v>2</v>
      </c>
      <c r="J25" s="257"/>
      <c r="K25" s="257"/>
      <c r="L25" s="257">
        <v>1</v>
      </c>
      <c r="M25" s="256">
        <v>8</v>
      </c>
      <c r="N25" s="256">
        <v>1</v>
      </c>
      <c r="O25" s="256">
        <v>1</v>
      </c>
      <c r="P25" s="256">
        <v>3</v>
      </c>
      <c r="Q25" s="256">
        <v>4</v>
      </c>
      <c r="R25" s="256">
        <v>1</v>
      </c>
      <c r="S25" s="256">
        <v>1</v>
      </c>
      <c r="T25" s="256">
        <v>5</v>
      </c>
      <c r="AJ25" s="199" t="e">
        <f>AI24/AI25</f>
        <v>#DIV/0!</v>
      </c>
    </row>
    <row r="26" spans="1:44" s="201" customFormat="1" ht="17.25" customHeight="1">
      <c r="A26" s="200">
        <v>10</v>
      </c>
      <c r="B26" s="68" t="s">
        <v>281</v>
      </c>
      <c r="C26" s="251">
        <f t="shared" si="3"/>
        <v>8</v>
      </c>
      <c r="D26" s="252"/>
      <c r="E26" s="252"/>
      <c r="F26" s="256">
        <v>6</v>
      </c>
      <c r="G26" s="256">
        <v>1</v>
      </c>
      <c r="H26" s="256"/>
      <c r="I26" s="257">
        <v>1</v>
      </c>
      <c r="J26" s="257"/>
      <c r="K26" s="257"/>
      <c r="L26" s="257">
        <v>1</v>
      </c>
      <c r="M26" s="256">
        <v>3</v>
      </c>
      <c r="N26" s="256"/>
      <c r="O26" s="256">
        <v>3</v>
      </c>
      <c r="P26" s="256"/>
      <c r="Q26" s="256">
        <v>4</v>
      </c>
      <c r="R26" s="256">
        <v>1</v>
      </c>
      <c r="S26" s="256"/>
      <c r="T26" s="256">
        <v>3</v>
      </c>
      <c r="AR26" s="199"/>
    </row>
    <row r="27" spans="1:20" s="201" customFormat="1" ht="17.25" customHeight="1">
      <c r="A27" s="200">
        <v>11</v>
      </c>
      <c r="B27" s="68" t="s">
        <v>283</v>
      </c>
      <c r="C27" s="251">
        <f t="shared" si="3"/>
        <v>8</v>
      </c>
      <c r="D27" s="252"/>
      <c r="E27" s="252"/>
      <c r="F27" s="256">
        <v>6</v>
      </c>
      <c r="G27" s="256">
        <v>1</v>
      </c>
      <c r="H27" s="256">
        <v>1</v>
      </c>
      <c r="I27" s="257"/>
      <c r="J27" s="257"/>
      <c r="K27" s="257"/>
      <c r="L27" s="257">
        <v>1</v>
      </c>
      <c r="M27" s="256">
        <v>7</v>
      </c>
      <c r="N27" s="256"/>
      <c r="O27" s="256">
        <v>3</v>
      </c>
      <c r="P27" s="256"/>
      <c r="Q27" s="256">
        <v>5</v>
      </c>
      <c r="R27" s="256">
        <v>1</v>
      </c>
      <c r="S27" s="256"/>
      <c r="T27" s="256">
        <v>2</v>
      </c>
    </row>
    <row r="28" spans="1:35" ht="6.75" customHeight="1">
      <c r="A28" s="208"/>
      <c r="B28" s="208"/>
      <c r="C28" s="208"/>
      <c r="D28" s="208"/>
      <c r="E28" s="208"/>
      <c r="F28" s="208"/>
      <c r="G28" s="208"/>
      <c r="H28" s="208"/>
      <c r="I28" s="208"/>
      <c r="J28" s="208"/>
      <c r="K28" s="208"/>
      <c r="L28" s="208"/>
      <c r="M28" s="208"/>
      <c r="N28" s="208"/>
      <c r="O28" s="208"/>
      <c r="P28" s="208"/>
      <c r="Q28" s="208"/>
      <c r="AG28" s="196" t="s">
        <v>285</v>
      </c>
      <c r="AI28" s="190">
        <f>82/88</f>
        <v>0.9318181818181818</v>
      </c>
    </row>
    <row r="29" spans="1:20" ht="15.75" customHeight="1">
      <c r="A29" s="202"/>
      <c r="B29" s="772" t="s">
        <v>309</v>
      </c>
      <c r="C29" s="772"/>
      <c r="D29" s="772"/>
      <c r="E29" s="772"/>
      <c r="F29" s="258"/>
      <c r="G29" s="258"/>
      <c r="H29" s="258"/>
      <c r="I29" s="258"/>
      <c r="J29" s="258"/>
      <c r="K29" s="258"/>
      <c r="L29" s="206"/>
      <c r="M29" s="771" t="s">
        <v>322</v>
      </c>
      <c r="N29" s="771"/>
      <c r="O29" s="771"/>
      <c r="P29" s="771"/>
      <c r="Q29" s="771"/>
      <c r="R29" s="771"/>
      <c r="S29" s="771"/>
      <c r="T29" s="771"/>
    </row>
    <row r="30" spans="1:20" ht="18.75" customHeight="1">
      <c r="A30" s="202"/>
      <c r="B30" s="773" t="s">
        <v>150</v>
      </c>
      <c r="C30" s="773"/>
      <c r="D30" s="773"/>
      <c r="E30" s="773"/>
      <c r="F30" s="205"/>
      <c r="G30" s="205"/>
      <c r="H30" s="205"/>
      <c r="I30" s="205"/>
      <c r="J30" s="205"/>
      <c r="K30" s="205"/>
      <c r="L30" s="206"/>
      <c r="M30" s="774" t="s">
        <v>151</v>
      </c>
      <c r="N30" s="774"/>
      <c r="O30" s="774"/>
      <c r="P30" s="774"/>
      <c r="Q30" s="774"/>
      <c r="R30" s="774"/>
      <c r="S30" s="774"/>
      <c r="T30" s="774"/>
    </row>
    <row r="31" spans="1:20" ht="18">
      <c r="A31" s="208"/>
      <c r="B31" s="734"/>
      <c r="C31" s="734"/>
      <c r="D31" s="734"/>
      <c r="E31" s="734"/>
      <c r="F31" s="209"/>
      <c r="G31" s="209"/>
      <c r="H31" s="209"/>
      <c r="I31" s="209"/>
      <c r="J31" s="209"/>
      <c r="K31" s="209"/>
      <c r="L31" s="209"/>
      <c r="M31" s="735"/>
      <c r="N31" s="735"/>
      <c r="O31" s="735"/>
      <c r="P31" s="735"/>
      <c r="Q31" s="735"/>
      <c r="R31" s="735"/>
      <c r="S31" s="735"/>
      <c r="T31" s="735"/>
    </row>
    <row r="32" spans="1:20" ht="18">
      <c r="A32" s="208"/>
      <c r="B32" s="209"/>
      <c r="C32" s="209"/>
      <c r="D32" s="209"/>
      <c r="E32" s="209"/>
      <c r="F32" s="209"/>
      <c r="G32" s="209"/>
      <c r="H32" s="209"/>
      <c r="I32" s="209"/>
      <c r="J32" s="209"/>
      <c r="K32" s="209"/>
      <c r="L32" s="209"/>
      <c r="M32" s="209"/>
      <c r="N32" s="209"/>
      <c r="O32" s="209"/>
      <c r="P32" s="209"/>
      <c r="Q32" s="209"/>
      <c r="R32" s="206"/>
      <c r="S32" s="206"/>
      <c r="T32" s="206"/>
    </row>
    <row r="33" spans="2:20" ht="17.25">
      <c r="B33" s="759" t="s">
        <v>288</v>
      </c>
      <c r="C33" s="759"/>
      <c r="D33" s="759"/>
      <c r="E33" s="759"/>
      <c r="F33" s="759"/>
      <c r="G33" s="259"/>
      <c r="H33" s="259"/>
      <c r="I33" s="259"/>
      <c r="J33" s="259"/>
      <c r="K33" s="259"/>
      <c r="L33" s="259"/>
      <c r="M33" s="259"/>
      <c r="N33" s="759" t="s">
        <v>288</v>
      </c>
      <c r="O33" s="759"/>
      <c r="P33" s="759"/>
      <c r="Q33" s="759"/>
      <c r="R33" s="759"/>
      <c r="S33" s="759"/>
      <c r="T33" s="206"/>
    </row>
    <row r="34" spans="2:20" ht="17.25">
      <c r="B34" s="206"/>
      <c r="C34" s="206"/>
      <c r="D34" s="206"/>
      <c r="E34" s="206"/>
      <c r="F34" s="206"/>
      <c r="G34" s="206"/>
      <c r="H34" s="206"/>
      <c r="I34" s="206"/>
      <c r="J34" s="206"/>
      <c r="K34" s="206"/>
      <c r="L34" s="206"/>
      <c r="M34" s="206"/>
      <c r="N34" s="206"/>
      <c r="O34" s="206"/>
      <c r="P34" s="206"/>
      <c r="Q34" s="206"/>
      <c r="R34" s="206"/>
      <c r="S34" s="206"/>
      <c r="T34" s="206"/>
    </row>
    <row r="35" spans="2:20" ht="17.25">
      <c r="B35" s="631" t="s">
        <v>241</v>
      </c>
      <c r="C35" s="631"/>
      <c r="D35" s="631"/>
      <c r="E35" s="631"/>
      <c r="F35" s="210"/>
      <c r="G35" s="210"/>
      <c r="H35" s="210"/>
      <c r="I35" s="182"/>
      <c r="J35" s="182"/>
      <c r="K35" s="182"/>
      <c r="L35" s="182"/>
      <c r="M35" s="632" t="s">
        <v>242</v>
      </c>
      <c r="N35" s="632"/>
      <c r="O35" s="632"/>
      <c r="P35" s="632"/>
      <c r="Q35" s="632"/>
      <c r="R35" s="632"/>
      <c r="S35" s="632"/>
      <c r="T35" s="632"/>
    </row>
    <row r="36" spans="2:20" ht="17.25">
      <c r="B36" s="92"/>
      <c r="C36" s="92"/>
      <c r="D36" s="92"/>
      <c r="E36" s="92"/>
      <c r="F36" s="210"/>
      <c r="G36" s="210"/>
      <c r="H36" s="210"/>
      <c r="I36" s="182"/>
      <c r="J36" s="182"/>
      <c r="K36" s="182"/>
      <c r="L36" s="182"/>
      <c r="M36" s="93"/>
      <c r="N36" s="93"/>
      <c r="O36" s="93"/>
      <c r="P36" s="93"/>
      <c r="Q36" s="93"/>
      <c r="R36" s="93"/>
      <c r="S36" s="93"/>
      <c r="T36" s="93"/>
    </row>
    <row r="37" spans="2:20" ht="17.25">
      <c r="B37" s="92"/>
      <c r="C37" s="92"/>
      <c r="D37" s="92"/>
      <c r="E37" s="92"/>
      <c r="F37" s="210"/>
      <c r="G37" s="210"/>
      <c r="H37" s="210"/>
      <c r="I37" s="182"/>
      <c r="J37" s="182"/>
      <c r="K37" s="182"/>
      <c r="L37" s="182"/>
      <c r="M37" s="93"/>
      <c r="N37" s="93"/>
      <c r="O37" s="93"/>
      <c r="P37" s="93"/>
      <c r="Q37" s="93"/>
      <c r="R37" s="93"/>
      <c r="S37" s="93"/>
      <c r="T37" s="93"/>
    </row>
    <row r="38" s="261" customFormat="1" ht="14.25" hidden="1">
      <c r="A38" s="260" t="s">
        <v>126</v>
      </c>
    </row>
    <row r="39" spans="2:8" s="262" customFormat="1" ht="13.5" hidden="1">
      <c r="B39" s="263" t="s">
        <v>178</v>
      </c>
      <c r="C39" s="263"/>
      <c r="D39" s="263"/>
      <c r="E39" s="263"/>
      <c r="F39" s="263"/>
      <c r="G39" s="263"/>
      <c r="H39" s="263"/>
    </row>
    <row r="40" spans="2:8" s="264" customFormat="1" ht="13.5" hidden="1">
      <c r="B40" s="263" t="s">
        <v>179</v>
      </c>
      <c r="C40" s="189"/>
      <c r="D40" s="189"/>
      <c r="E40" s="189"/>
      <c r="F40" s="189"/>
      <c r="G40" s="189"/>
      <c r="H40" s="189"/>
    </row>
    <row r="41" ht="12.75" hidden="1"/>
    <row r="42" ht="12.75" hidden="1"/>
    <row r="43" ht="12.75" hidden="1"/>
    <row r="44" ht="12.75" hidden="1"/>
    <row r="45" ht="12.75" hidden="1"/>
  </sheetData>
  <sheetProtection/>
  <mergeCells count="48">
    <mergeCell ref="C6:C10"/>
    <mergeCell ref="E9:E10"/>
    <mergeCell ref="A11:B11"/>
    <mergeCell ref="F9:F10"/>
    <mergeCell ref="A6:B10"/>
    <mergeCell ref="D9:D10"/>
    <mergeCell ref="D7:J7"/>
    <mergeCell ref="F8:G8"/>
    <mergeCell ref="H9:H10"/>
    <mergeCell ref="G9:G10"/>
    <mergeCell ref="H8:I8"/>
    <mergeCell ref="I9:I10"/>
    <mergeCell ref="A14:B14"/>
    <mergeCell ref="P5:T5"/>
    <mergeCell ref="D6:J6"/>
    <mergeCell ref="A12:B12"/>
    <mergeCell ref="N8:P9"/>
    <mergeCell ref="Q8:Q10"/>
    <mergeCell ref="R8:R10"/>
    <mergeCell ref="K6:T7"/>
    <mergeCell ref="A13:B13"/>
    <mergeCell ref="D8:E8"/>
    <mergeCell ref="M35:T35"/>
    <mergeCell ref="M29:T29"/>
    <mergeCell ref="B35:E35"/>
    <mergeCell ref="B29:E29"/>
    <mergeCell ref="B30:E30"/>
    <mergeCell ref="B31:E31"/>
    <mergeCell ref="M30:T30"/>
    <mergeCell ref="M31:T31"/>
    <mergeCell ref="B33:F33"/>
    <mergeCell ref="N33:S33"/>
    <mergeCell ref="A1:C1"/>
    <mergeCell ref="A3:C3"/>
    <mergeCell ref="A4:C4"/>
    <mergeCell ref="E2:N2"/>
    <mergeCell ref="A2:D2"/>
    <mergeCell ref="D4:N4"/>
    <mergeCell ref="E1:N1"/>
    <mergeCell ref="E3:N3"/>
    <mergeCell ref="K8:M9"/>
    <mergeCell ref="J8:J10"/>
    <mergeCell ref="P1:T1"/>
    <mergeCell ref="P2:T2"/>
    <mergeCell ref="P3:T3"/>
    <mergeCell ref="P4:T4"/>
    <mergeCell ref="T8:T10"/>
    <mergeCell ref="S8:S10"/>
  </mergeCells>
  <printOptions horizontalCentered="1"/>
  <pageMargins left="0.4" right="0.21" top="0.27" bottom="0.15" header="0.2" footer="0.18"/>
  <pageSetup horizontalDpi="600" verticalDpi="600" orientation="landscape" paperSize="9" scale="95" r:id="rId3"/>
  <legacyDrawing r:id="rId2"/>
</worksheet>
</file>

<file path=xl/worksheets/sheet7.xml><?xml version="1.0" encoding="utf-8"?>
<worksheet xmlns="http://schemas.openxmlformats.org/spreadsheetml/2006/main" xmlns:r="http://schemas.openxmlformats.org/officeDocument/2006/relationships">
  <sheetPr>
    <tabColor indexed="39"/>
  </sheetPr>
  <dimension ref="A1:AR38"/>
  <sheetViews>
    <sheetView zoomScalePageLayoutView="0" workbookViewId="0" topLeftCell="A7">
      <selection activeCell="E4" sqref="E4"/>
    </sheetView>
  </sheetViews>
  <sheetFormatPr defaultColWidth="8.00390625" defaultRowHeight="15.75"/>
  <cols>
    <col min="1" max="1" width="4.75390625" style="277" customWidth="1"/>
    <col min="2" max="2" width="26.875" style="277" customWidth="1"/>
    <col min="3" max="3" width="11.625" style="233" customWidth="1"/>
    <col min="4" max="7" width="9.00390625" style="233" customWidth="1"/>
    <col min="8" max="9" width="10.125" style="233" customWidth="1"/>
    <col min="10" max="12" width="9.00390625" style="233" customWidth="1"/>
    <col min="13" max="28" width="8.00390625" style="233" customWidth="1"/>
    <col min="29" max="29" width="8.375" style="233" customWidth="1"/>
    <col min="30" max="30" width="8.00390625" style="233" customWidth="1"/>
    <col min="31" max="31" width="11.25390625" style="233" customWidth="1"/>
    <col min="32" max="32" width="13.50390625" style="233" customWidth="1"/>
    <col min="33" max="16384" width="8.00390625" style="233" customWidth="1"/>
  </cols>
  <sheetData>
    <row r="1" spans="1:12" ht="36" customHeight="1">
      <c r="A1" s="802" t="s">
        <v>180</v>
      </c>
      <c r="B1" s="802"/>
      <c r="C1" s="802"/>
      <c r="D1" s="805" t="s">
        <v>361</v>
      </c>
      <c r="E1" s="805"/>
      <c r="F1" s="805"/>
      <c r="G1" s="805"/>
      <c r="H1" s="805"/>
      <c r="I1" s="805"/>
      <c r="J1" s="806" t="s">
        <v>362</v>
      </c>
      <c r="K1" s="807"/>
      <c r="L1" s="807"/>
    </row>
    <row r="2" spans="1:12" ht="34.5" customHeight="1">
      <c r="A2" s="808" t="s">
        <v>323</v>
      </c>
      <c r="B2" s="808"/>
      <c r="C2" s="808"/>
      <c r="D2" s="805"/>
      <c r="E2" s="805"/>
      <c r="F2" s="805"/>
      <c r="G2" s="805"/>
      <c r="H2" s="805"/>
      <c r="I2" s="805"/>
      <c r="J2" s="809" t="s">
        <v>363</v>
      </c>
      <c r="K2" s="810"/>
      <c r="L2" s="810"/>
    </row>
    <row r="3" spans="1:12" ht="15" customHeight="1">
      <c r="A3" s="265" t="s">
        <v>253</v>
      </c>
      <c r="B3" s="174"/>
      <c r="C3" s="811"/>
      <c r="D3" s="811"/>
      <c r="E3" s="811"/>
      <c r="F3" s="811"/>
      <c r="G3" s="811"/>
      <c r="H3" s="811"/>
      <c r="I3" s="811"/>
      <c r="J3" s="803"/>
      <c r="K3" s="804"/>
      <c r="L3" s="804"/>
    </row>
    <row r="4" spans="1:12" ht="15.75" customHeight="1">
      <c r="A4" s="266"/>
      <c r="B4" s="266"/>
      <c r="C4" s="267"/>
      <c r="D4" s="267"/>
      <c r="E4" s="170"/>
      <c r="F4" s="170"/>
      <c r="G4" s="170"/>
      <c r="H4" s="268"/>
      <c r="I4" s="268"/>
      <c r="J4" s="812" t="s">
        <v>181</v>
      </c>
      <c r="K4" s="812"/>
      <c r="L4" s="812"/>
    </row>
    <row r="5" spans="1:12" s="269" customFormat="1" ht="28.5" customHeight="1">
      <c r="A5" s="797" t="s">
        <v>55</v>
      </c>
      <c r="B5" s="797"/>
      <c r="C5" s="712" t="s">
        <v>31</v>
      </c>
      <c r="D5" s="712" t="s">
        <v>182</v>
      </c>
      <c r="E5" s="712"/>
      <c r="F5" s="712"/>
      <c r="G5" s="712"/>
      <c r="H5" s="712" t="s">
        <v>183</v>
      </c>
      <c r="I5" s="712"/>
      <c r="J5" s="712" t="s">
        <v>184</v>
      </c>
      <c r="K5" s="712"/>
      <c r="L5" s="712"/>
    </row>
    <row r="6" spans="1:13" s="269" customFormat="1" ht="80.25" customHeight="1">
      <c r="A6" s="797"/>
      <c r="B6" s="797"/>
      <c r="C6" s="712"/>
      <c r="D6" s="215" t="s">
        <v>185</v>
      </c>
      <c r="E6" s="215" t="s">
        <v>186</v>
      </c>
      <c r="F6" s="215" t="s">
        <v>324</v>
      </c>
      <c r="G6" s="215" t="s">
        <v>187</v>
      </c>
      <c r="H6" s="215" t="s">
        <v>188</v>
      </c>
      <c r="I6" s="215" t="s">
        <v>189</v>
      </c>
      <c r="J6" s="215" t="s">
        <v>190</v>
      </c>
      <c r="K6" s="215" t="s">
        <v>191</v>
      </c>
      <c r="L6" s="215" t="s">
        <v>192</v>
      </c>
      <c r="M6" s="270"/>
    </row>
    <row r="7" spans="1:12" s="271" customFormat="1" ht="16.5" customHeight="1">
      <c r="A7" s="813" t="s">
        <v>6</v>
      </c>
      <c r="B7" s="813"/>
      <c r="C7" s="221">
        <v>1</v>
      </c>
      <c r="D7" s="221">
        <v>2</v>
      </c>
      <c r="E7" s="221">
        <v>3</v>
      </c>
      <c r="F7" s="221">
        <v>4</v>
      </c>
      <c r="G7" s="221">
        <v>5</v>
      </c>
      <c r="H7" s="221">
        <v>6</v>
      </c>
      <c r="I7" s="221">
        <v>7</v>
      </c>
      <c r="J7" s="221">
        <v>8</v>
      </c>
      <c r="K7" s="221">
        <v>9</v>
      </c>
      <c r="L7" s="221">
        <v>10</v>
      </c>
    </row>
    <row r="8" spans="1:12" s="271" customFormat="1" ht="16.5" customHeight="1">
      <c r="A8" s="800" t="s">
        <v>321</v>
      </c>
      <c r="B8" s="801"/>
      <c r="C8" s="223">
        <f aca="true" t="shared" si="0" ref="C8:L8">C10-C9</f>
        <v>-3</v>
      </c>
      <c r="D8" s="223">
        <f t="shared" si="0"/>
        <v>-1</v>
      </c>
      <c r="E8" s="223">
        <f t="shared" si="0"/>
        <v>0</v>
      </c>
      <c r="F8" s="223">
        <f t="shared" si="0"/>
        <v>0</v>
      </c>
      <c r="G8" s="223">
        <f t="shared" si="0"/>
        <v>-2</v>
      </c>
      <c r="H8" s="223">
        <f t="shared" si="0"/>
        <v>-2</v>
      </c>
      <c r="I8" s="223">
        <f t="shared" si="0"/>
        <v>0</v>
      </c>
      <c r="J8" s="223">
        <f t="shared" si="0"/>
        <v>-2</v>
      </c>
      <c r="K8" s="223">
        <f t="shared" si="0"/>
        <v>-1</v>
      </c>
      <c r="L8" s="223">
        <f t="shared" si="0"/>
        <v>0</v>
      </c>
    </row>
    <row r="9" spans="1:12" s="271" customFormat="1" ht="16.5" customHeight="1">
      <c r="A9" s="798" t="s">
        <v>297</v>
      </c>
      <c r="B9" s="799"/>
      <c r="C9" s="224">
        <v>9</v>
      </c>
      <c r="D9" s="224">
        <v>2</v>
      </c>
      <c r="E9" s="224">
        <v>2</v>
      </c>
      <c r="F9" s="224">
        <v>0</v>
      </c>
      <c r="G9" s="224">
        <v>5</v>
      </c>
      <c r="H9" s="224">
        <v>8</v>
      </c>
      <c r="I9" s="224">
        <v>0</v>
      </c>
      <c r="J9" s="224">
        <v>8</v>
      </c>
      <c r="K9" s="224">
        <v>1</v>
      </c>
      <c r="L9" s="224">
        <v>0</v>
      </c>
    </row>
    <row r="10" spans="1:12" s="271" customFormat="1" ht="16.5" customHeight="1">
      <c r="A10" s="814" t="s">
        <v>177</v>
      </c>
      <c r="B10" s="814"/>
      <c r="C10" s="226">
        <f aca="true" t="shared" si="1" ref="C10:L10">C11+C12</f>
        <v>6</v>
      </c>
      <c r="D10" s="226">
        <f t="shared" si="1"/>
        <v>1</v>
      </c>
      <c r="E10" s="226">
        <f t="shared" si="1"/>
        <v>2</v>
      </c>
      <c r="F10" s="226">
        <f t="shared" si="1"/>
        <v>0</v>
      </c>
      <c r="G10" s="226">
        <f t="shared" si="1"/>
        <v>3</v>
      </c>
      <c r="H10" s="226">
        <f t="shared" si="1"/>
        <v>6</v>
      </c>
      <c r="I10" s="226">
        <f t="shared" si="1"/>
        <v>0</v>
      </c>
      <c r="J10" s="226">
        <f t="shared" si="1"/>
        <v>6</v>
      </c>
      <c r="K10" s="226">
        <f t="shared" si="1"/>
        <v>0</v>
      </c>
      <c r="L10" s="226">
        <f t="shared" si="1"/>
        <v>0</v>
      </c>
    </row>
    <row r="11" spans="1:12" s="271" customFormat="1" ht="16.5" customHeight="1">
      <c r="A11" s="197" t="s">
        <v>0</v>
      </c>
      <c r="B11" s="198" t="s">
        <v>193</v>
      </c>
      <c r="C11" s="272">
        <f>D11+E11+F11+G11</f>
        <v>3</v>
      </c>
      <c r="D11" s="231">
        <v>1</v>
      </c>
      <c r="E11" s="231">
        <v>0</v>
      </c>
      <c r="F11" s="231">
        <v>0</v>
      </c>
      <c r="G11" s="231">
        <v>2</v>
      </c>
      <c r="H11" s="231">
        <v>3</v>
      </c>
      <c r="I11" s="231">
        <v>0</v>
      </c>
      <c r="J11" s="273">
        <v>3</v>
      </c>
      <c r="K11" s="273">
        <v>0</v>
      </c>
      <c r="L11" s="273">
        <v>0</v>
      </c>
    </row>
    <row r="12" spans="1:12" s="271" customFormat="1" ht="16.5" customHeight="1">
      <c r="A12" s="197" t="s">
        <v>1</v>
      </c>
      <c r="B12" s="198" t="s">
        <v>17</v>
      </c>
      <c r="C12" s="226">
        <f aca="true" t="shared" si="2" ref="C12:L12">C13+C14+C15+C16+C17+C18+C19+C20+C21+C22+C23</f>
        <v>3</v>
      </c>
      <c r="D12" s="226">
        <f t="shared" si="2"/>
        <v>0</v>
      </c>
      <c r="E12" s="226">
        <f t="shared" si="2"/>
        <v>2</v>
      </c>
      <c r="F12" s="226">
        <f t="shared" si="2"/>
        <v>0</v>
      </c>
      <c r="G12" s="226">
        <f t="shared" si="2"/>
        <v>1</v>
      </c>
      <c r="H12" s="226">
        <f t="shared" si="2"/>
        <v>3</v>
      </c>
      <c r="I12" s="226">
        <f t="shared" si="2"/>
        <v>0</v>
      </c>
      <c r="J12" s="226">
        <f t="shared" si="2"/>
        <v>3</v>
      </c>
      <c r="K12" s="226">
        <f t="shared" si="2"/>
        <v>0</v>
      </c>
      <c r="L12" s="226">
        <f t="shared" si="2"/>
        <v>0</v>
      </c>
    </row>
    <row r="13" spans="1:32" s="271" customFormat="1" ht="16.5" customHeight="1">
      <c r="A13" s="274">
        <v>1</v>
      </c>
      <c r="B13" s="68" t="s">
        <v>266</v>
      </c>
      <c r="C13" s="272">
        <f aca="true" t="shared" si="3" ref="C13:C23">D13+E13+F13+G13</f>
        <v>0</v>
      </c>
      <c r="D13" s="231">
        <v>0</v>
      </c>
      <c r="E13" s="231">
        <v>0</v>
      </c>
      <c r="F13" s="231">
        <v>0</v>
      </c>
      <c r="G13" s="231">
        <v>0</v>
      </c>
      <c r="H13" s="231">
        <v>0</v>
      </c>
      <c r="I13" s="231">
        <v>0</v>
      </c>
      <c r="J13" s="273">
        <v>0</v>
      </c>
      <c r="K13" s="273">
        <v>0</v>
      </c>
      <c r="L13" s="273">
        <v>0</v>
      </c>
      <c r="AF13" s="271" t="s">
        <v>265</v>
      </c>
    </row>
    <row r="14" spans="1:37" s="271" customFormat="1" ht="16.5" customHeight="1">
      <c r="A14" s="274">
        <v>2</v>
      </c>
      <c r="B14" s="68" t="s">
        <v>298</v>
      </c>
      <c r="C14" s="272">
        <f t="shared" si="3"/>
        <v>0</v>
      </c>
      <c r="D14" s="228">
        <v>0</v>
      </c>
      <c r="E14" s="231">
        <v>0</v>
      </c>
      <c r="F14" s="231">
        <v>0</v>
      </c>
      <c r="G14" s="231">
        <v>0</v>
      </c>
      <c r="H14" s="231">
        <v>0</v>
      </c>
      <c r="I14" s="231">
        <v>0</v>
      </c>
      <c r="J14" s="273">
        <v>0</v>
      </c>
      <c r="K14" s="273">
        <v>0</v>
      </c>
      <c r="L14" s="273">
        <v>0</v>
      </c>
      <c r="AK14" s="199"/>
    </row>
    <row r="15" spans="1:13" s="271" customFormat="1" ht="16.5" customHeight="1">
      <c r="A15" s="274">
        <v>3</v>
      </c>
      <c r="B15" s="68" t="s">
        <v>269</v>
      </c>
      <c r="C15" s="272">
        <f t="shared" si="3"/>
        <v>0</v>
      </c>
      <c r="D15" s="231">
        <v>0</v>
      </c>
      <c r="E15" s="231">
        <v>0</v>
      </c>
      <c r="F15" s="231">
        <v>0</v>
      </c>
      <c r="G15" s="231">
        <v>0</v>
      </c>
      <c r="H15" s="275">
        <v>0</v>
      </c>
      <c r="I15" s="275">
        <v>0</v>
      </c>
      <c r="J15" s="276">
        <v>0</v>
      </c>
      <c r="K15" s="273">
        <v>0</v>
      </c>
      <c r="L15" s="273">
        <v>0</v>
      </c>
      <c r="M15" s="178"/>
    </row>
    <row r="16" spans="1:38" s="271" customFormat="1" ht="16.5" customHeight="1">
      <c r="A16" s="274">
        <v>4</v>
      </c>
      <c r="B16" s="68" t="s">
        <v>270</v>
      </c>
      <c r="C16" s="272">
        <f t="shared" si="3"/>
        <v>0</v>
      </c>
      <c r="D16" s="231">
        <v>0</v>
      </c>
      <c r="E16" s="231">
        <v>0</v>
      </c>
      <c r="F16" s="231">
        <v>0</v>
      </c>
      <c r="G16" s="231">
        <v>0</v>
      </c>
      <c r="H16" s="275">
        <v>0</v>
      </c>
      <c r="I16" s="275">
        <v>0</v>
      </c>
      <c r="J16" s="276">
        <v>0</v>
      </c>
      <c r="K16" s="273">
        <v>0</v>
      </c>
      <c r="L16" s="273">
        <v>0</v>
      </c>
      <c r="M16" s="178"/>
      <c r="AL16" s="199"/>
    </row>
    <row r="17" spans="1:32" s="271" customFormat="1" ht="16.5" customHeight="1">
      <c r="A17" s="274">
        <v>5</v>
      </c>
      <c r="B17" s="68" t="s">
        <v>325</v>
      </c>
      <c r="C17" s="272">
        <f t="shared" si="3"/>
        <v>1</v>
      </c>
      <c r="D17" s="231">
        <v>0</v>
      </c>
      <c r="E17" s="231">
        <v>0</v>
      </c>
      <c r="F17" s="231">
        <v>0</v>
      </c>
      <c r="G17" s="231">
        <v>1</v>
      </c>
      <c r="H17" s="231">
        <v>1</v>
      </c>
      <c r="I17" s="231">
        <v>0</v>
      </c>
      <c r="J17" s="273">
        <v>1</v>
      </c>
      <c r="K17" s="273">
        <v>0</v>
      </c>
      <c r="L17" s="273">
        <v>0</v>
      </c>
      <c r="AF17" s="199" t="s">
        <v>268</v>
      </c>
    </row>
    <row r="18" spans="1:12" s="271" customFormat="1" ht="16.5" customHeight="1">
      <c r="A18" s="274">
        <v>6</v>
      </c>
      <c r="B18" s="68" t="s">
        <v>272</v>
      </c>
      <c r="C18" s="272">
        <f t="shared" si="3"/>
        <v>1</v>
      </c>
      <c r="D18" s="231">
        <v>0</v>
      </c>
      <c r="E18" s="231">
        <v>1</v>
      </c>
      <c r="F18" s="231">
        <v>0</v>
      </c>
      <c r="G18" s="231">
        <v>0</v>
      </c>
      <c r="H18" s="231">
        <v>1</v>
      </c>
      <c r="I18" s="231">
        <v>0</v>
      </c>
      <c r="J18" s="273">
        <v>1</v>
      </c>
      <c r="K18" s="273">
        <v>0</v>
      </c>
      <c r="L18" s="273">
        <v>0</v>
      </c>
    </row>
    <row r="19" spans="1:12" s="271" customFormat="1" ht="16.5" customHeight="1">
      <c r="A19" s="274">
        <v>7</v>
      </c>
      <c r="B19" s="68" t="s">
        <v>277</v>
      </c>
      <c r="C19" s="272">
        <f t="shared" si="3"/>
        <v>0</v>
      </c>
      <c r="D19" s="231">
        <v>0</v>
      </c>
      <c r="E19" s="231">
        <v>0</v>
      </c>
      <c r="F19" s="231">
        <v>0</v>
      </c>
      <c r="G19" s="231">
        <v>0</v>
      </c>
      <c r="H19" s="231">
        <v>0</v>
      </c>
      <c r="I19" s="231">
        <v>0</v>
      </c>
      <c r="J19" s="273">
        <v>0</v>
      </c>
      <c r="K19" s="273">
        <v>0</v>
      </c>
      <c r="L19" s="273">
        <v>0</v>
      </c>
    </row>
    <row r="20" spans="1:12" s="271" customFormat="1" ht="16.5" customHeight="1">
      <c r="A20" s="274">
        <v>8</v>
      </c>
      <c r="B20" s="68" t="s">
        <v>279</v>
      </c>
      <c r="C20" s="272">
        <f t="shared" si="3"/>
        <v>0</v>
      </c>
      <c r="D20" s="231">
        <v>0</v>
      </c>
      <c r="E20" s="231">
        <v>0</v>
      </c>
      <c r="F20" s="231">
        <v>0</v>
      </c>
      <c r="G20" s="231">
        <v>0</v>
      </c>
      <c r="H20" s="231">
        <v>0</v>
      </c>
      <c r="I20" s="231">
        <v>0</v>
      </c>
      <c r="J20" s="273">
        <v>0</v>
      </c>
      <c r="K20" s="273">
        <v>0</v>
      </c>
      <c r="L20" s="273">
        <v>0</v>
      </c>
    </row>
    <row r="21" spans="1:39" s="271" customFormat="1" ht="16.5" customHeight="1">
      <c r="A21" s="274">
        <v>9</v>
      </c>
      <c r="B21" s="68" t="s">
        <v>280</v>
      </c>
      <c r="C21" s="272">
        <f t="shared" si="3"/>
        <v>0</v>
      </c>
      <c r="D21" s="231">
        <v>0</v>
      </c>
      <c r="E21" s="231">
        <v>0</v>
      </c>
      <c r="F21" s="231">
        <v>0</v>
      </c>
      <c r="G21" s="231">
        <v>0</v>
      </c>
      <c r="H21" s="231">
        <v>0</v>
      </c>
      <c r="I21" s="231">
        <v>0</v>
      </c>
      <c r="J21" s="273">
        <v>0</v>
      </c>
      <c r="K21" s="273">
        <v>0</v>
      </c>
      <c r="L21" s="273">
        <v>0</v>
      </c>
      <c r="AJ21" s="271" t="s">
        <v>273</v>
      </c>
      <c r="AK21" s="271" t="s">
        <v>274</v>
      </c>
      <c r="AL21" s="271" t="s">
        <v>275</v>
      </c>
      <c r="AM21" s="199" t="s">
        <v>276</v>
      </c>
    </row>
    <row r="22" spans="1:39" s="271" customFormat="1" ht="16.5" customHeight="1">
      <c r="A22" s="274">
        <v>10</v>
      </c>
      <c r="B22" s="68" t="s">
        <v>281</v>
      </c>
      <c r="C22" s="272">
        <f t="shared" si="3"/>
        <v>1</v>
      </c>
      <c r="D22" s="231">
        <v>0</v>
      </c>
      <c r="E22" s="231">
        <v>1</v>
      </c>
      <c r="F22" s="231">
        <v>0</v>
      </c>
      <c r="G22" s="231">
        <v>0</v>
      </c>
      <c r="H22" s="231">
        <v>1</v>
      </c>
      <c r="I22" s="231">
        <v>0</v>
      </c>
      <c r="J22" s="273">
        <v>1</v>
      </c>
      <c r="K22" s="273">
        <v>0</v>
      </c>
      <c r="L22" s="273">
        <v>0</v>
      </c>
      <c r="AM22" s="199" t="s">
        <v>278</v>
      </c>
    </row>
    <row r="23" spans="1:12" s="271" customFormat="1" ht="16.5" customHeight="1">
      <c r="A23" s="274">
        <v>11</v>
      </c>
      <c r="B23" s="68" t="s">
        <v>283</v>
      </c>
      <c r="C23" s="272">
        <f t="shared" si="3"/>
        <v>0</v>
      </c>
      <c r="D23" s="231">
        <v>0</v>
      </c>
      <c r="E23" s="231">
        <v>0</v>
      </c>
      <c r="F23" s="231">
        <v>0</v>
      </c>
      <c r="G23" s="231">
        <v>0</v>
      </c>
      <c r="H23" s="231">
        <v>0</v>
      </c>
      <c r="I23" s="231">
        <v>0</v>
      </c>
      <c r="J23" s="273">
        <v>0</v>
      </c>
      <c r="K23" s="273">
        <v>0</v>
      </c>
      <c r="L23" s="273">
        <v>0</v>
      </c>
    </row>
    <row r="24" ht="9" customHeight="1">
      <c r="AJ24" s="233" t="s">
        <v>273</v>
      </c>
    </row>
    <row r="25" spans="1:36" ht="15.75" customHeight="1">
      <c r="A25" s="747" t="s">
        <v>326</v>
      </c>
      <c r="B25" s="747"/>
      <c r="C25" s="747"/>
      <c r="D25" s="747"/>
      <c r="E25" s="182"/>
      <c r="F25" s="752" t="s">
        <v>284</v>
      </c>
      <c r="G25" s="752"/>
      <c r="H25" s="752"/>
      <c r="I25" s="752"/>
      <c r="J25" s="752"/>
      <c r="K25" s="752"/>
      <c r="L25" s="752"/>
      <c r="AJ25" s="190" t="s">
        <v>282</v>
      </c>
    </row>
    <row r="26" spans="1:44" ht="15" customHeight="1">
      <c r="A26" s="737" t="s">
        <v>150</v>
      </c>
      <c r="B26" s="737"/>
      <c r="C26" s="737"/>
      <c r="D26" s="737"/>
      <c r="E26" s="183"/>
      <c r="F26" s="740" t="s">
        <v>151</v>
      </c>
      <c r="G26" s="740"/>
      <c r="H26" s="740"/>
      <c r="I26" s="740"/>
      <c r="J26" s="740"/>
      <c r="K26" s="740"/>
      <c r="L26" s="740"/>
      <c r="AR26" s="190"/>
    </row>
    <row r="27" spans="1:12" s="170" customFormat="1" ht="18">
      <c r="A27" s="734"/>
      <c r="B27" s="734"/>
      <c r="C27" s="734"/>
      <c r="D27" s="734"/>
      <c r="E27" s="182"/>
      <c r="F27" s="735"/>
      <c r="G27" s="735"/>
      <c r="H27" s="735"/>
      <c r="I27" s="735"/>
      <c r="J27" s="735"/>
      <c r="K27" s="735"/>
      <c r="L27" s="735"/>
    </row>
    <row r="28" spans="1:35" ht="17.25">
      <c r="A28" s="187"/>
      <c r="B28" s="187"/>
      <c r="C28" s="182"/>
      <c r="D28" s="182"/>
      <c r="E28" s="182"/>
      <c r="F28" s="182"/>
      <c r="G28" s="182"/>
      <c r="H28" s="182"/>
      <c r="I28" s="182"/>
      <c r="J28" s="182"/>
      <c r="K28" s="182"/>
      <c r="L28" s="182"/>
      <c r="AG28" s="233" t="s">
        <v>285</v>
      </c>
      <c r="AI28" s="190">
        <f>82/88</f>
        <v>0.9318181818181818</v>
      </c>
    </row>
    <row r="29" spans="1:12" ht="17.25">
      <c r="A29" s="187"/>
      <c r="B29" s="796" t="s">
        <v>288</v>
      </c>
      <c r="C29" s="796"/>
      <c r="D29" s="182"/>
      <c r="E29" s="182"/>
      <c r="F29" s="182"/>
      <c r="G29" s="182"/>
      <c r="H29" s="796" t="s">
        <v>288</v>
      </c>
      <c r="I29" s="796"/>
      <c r="J29" s="796"/>
      <c r="K29" s="182"/>
      <c r="L29" s="182"/>
    </row>
    <row r="30" spans="1:12" ht="13.5" customHeight="1">
      <c r="A30" s="187"/>
      <c r="B30" s="187"/>
      <c r="C30" s="182"/>
      <c r="D30" s="182"/>
      <c r="E30" s="182"/>
      <c r="F30" s="182"/>
      <c r="G30" s="182"/>
      <c r="H30" s="182"/>
      <c r="I30" s="182"/>
      <c r="J30" s="182"/>
      <c r="K30" s="182"/>
      <c r="L30" s="182"/>
    </row>
    <row r="31" spans="1:12" ht="13.5" customHeight="1" hidden="1">
      <c r="A31" s="187"/>
      <c r="B31" s="187"/>
      <c r="C31" s="182"/>
      <c r="D31" s="182"/>
      <c r="E31" s="182"/>
      <c r="F31" s="182"/>
      <c r="G31" s="182"/>
      <c r="H31" s="182"/>
      <c r="I31" s="182"/>
      <c r="J31" s="182"/>
      <c r="K31" s="182"/>
      <c r="L31" s="182"/>
    </row>
    <row r="32" spans="1:12" s="184" customFormat="1" ht="18" hidden="1">
      <c r="A32" s="278" t="s">
        <v>194</v>
      </c>
      <c r="B32" s="185"/>
      <c r="C32" s="186"/>
      <c r="D32" s="186"/>
      <c r="E32" s="186"/>
      <c r="F32" s="186"/>
      <c r="G32" s="186"/>
      <c r="H32" s="186"/>
      <c r="I32" s="186"/>
      <c r="J32" s="186"/>
      <c r="K32" s="186"/>
      <c r="L32" s="186"/>
    </row>
    <row r="33" spans="1:12" s="211" customFormat="1" ht="18" hidden="1">
      <c r="A33" s="237"/>
      <c r="B33" s="279" t="s">
        <v>195</v>
      </c>
      <c r="C33" s="279"/>
      <c r="D33" s="279"/>
      <c r="E33" s="236"/>
      <c r="F33" s="236"/>
      <c r="G33" s="236"/>
      <c r="H33" s="236"/>
      <c r="I33" s="236"/>
      <c r="J33" s="236"/>
      <c r="K33" s="236"/>
      <c r="L33" s="236"/>
    </row>
    <row r="34" spans="1:12" s="211" customFormat="1" ht="18" hidden="1">
      <c r="A34" s="237"/>
      <c r="B34" s="279" t="s">
        <v>196</v>
      </c>
      <c r="C34" s="279"/>
      <c r="D34" s="279"/>
      <c r="E34" s="279"/>
      <c r="F34" s="236"/>
      <c r="G34" s="236"/>
      <c r="H34" s="236"/>
      <c r="I34" s="236"/>
      <c r="J34" s="236"/>
      <c r="K34" s="236"/>
      <c r="L34" s="236"/>
    </row>
    <row r="35" spans="1:12" s="211" customFormat="1" ht="18" hidden="1">
      <c r="A35" s="237"/>
      <c r="B35" s="236" t="s">
        <v>197</v>
      </c>
      <c r="C35" s="236"/>
      <c r="D35" s="236"/>
      <c r="E35" s="236"/>
      <c r="F35" s="236"/>
      <c r="G35" s="236"/>
      <c r="H35" s="236"/>
      <c r="I35" s="236"/>
      <c r="J35" s="236"/>
      <c r="K35" s="236"/>
      <c r="L35" s="236"/>
    </row>
    <row r="36" spans="1:12" ht="17.25">
      <c r="A36" s="187"/>
      <c r="B36" s="187"/>
      <c r="C36" s="182"/>
      <c r="D36" s="182"/>
      <c r="E36" s="182"/>
      <c r="F36" s="182"/>
      <c r="G36" s="182"/>
      <c r="H36" s="182"/>
      <c r="I36" s="182"/>
      <c r="J36" s="182"/>
      <c r="K36" s="182"/>
      <c r="L36" s="182"/>
    </row>
    <row r="37" spans="1:13" ht="17.25">
      <c r="A37" s="631" t="s">
        <v>241</v>
      </c>
      <c r="B37" s="631"/>
      <c r="C37" s="631"/>
      <c r="D37" s="631"/>
      <c r="E37" s="210"/>
      <c r="F37" s="632" t="s">
        <v>242</v>
      </c>
      <c r="G37" s="632"/>
      <c r="H37" s="632"/>
      <c r="I37" s="632"/>
      <c r="J37" s="632"/>
      <c r="K37" s="632"/>
      <c r="L37" s="632"/>
      <c r="M37" s="127"/>
    </row>
    <row r="38" spans="1:12" ht="17.25">
      <c r="A38" s="187"/>
      <c r="B38" s="187"/>
      <c r="C38" s="182"/>
      <c r="D38" s="182"/>
      <c r="E38" s="182"/>
      <c r="F38" s="182"/>
      <c r="G38" s="182"/>
      <c r="H38" s="182"/>
      <c r="I38" s="182"/>
      <c r="J38" s="182"/>
      <c r="K38" s="182"/>
      <c r="L38" s="182"/>
    </row>
  </sheetData>
  <sheetProtection/>
  <mergeCells count="27">
    <mergeCell ref="A37:D37"/>
    <mergeCell ref="J4:L4"/>
    <mergeCell ref="F37:L37"/>
    <mergeCell ref="F27:L27"/>
    <mergeCell ref="A7:B7"/>
    <mergeCell ref="C5:C6"/>
    <mergeCell ref="A10:B10"/>
    <mergeCell ref="A26:D26"/>
    <mergeCell ref="F26:L26"/>
    <mergeCell ref="A27:D27"/>
    <mergeCell ref="A1:C1"/>
    <mergeCell ref="J3:L3"/>
    <mergeCell ref="D1:I2"/>
    <mergeCell ref="J1:L1"/>
    <mergeCell ref="A2:C2"/>
    <mergeCell ref="J2:L2"/>
    <mergeCell ref="C3:I3"/>
    <mergeCell ref="B29:C29"/>
    <mergeCell ref="H29:J29"/>
    <mergeCell ref="A5:B6"/>
    <mergeCell ref="A25:D25"/>
    <mergeCell ref="J5:L5"/>
    <mergeCell ref="H5:I5"/>
    <mergeCell ref="D5:G5"/>
    <mergeCell ref="F25:L25"/>
    <mergeCell ref="A9:B9"/>
    <mergeCell ref="A8:B8"/>
  </mergeCells>
  <printOptions horizontalCentered="1"/>
  <pageMargins left="0.62" right="0.42" top="0.18" bottom="0.25" header="0.1" footer="0.29"/>
  <pageSetup horizontalDpi="600" verticalDpi="600" orientation="landscape" paperSize="9" scale="95" r:id="rId3"/>
  <legacyDrawing r:id="rId2"/>
</worksheet>
</file>

<file path=xl/worksheets/sheet8.xml><?xml version="1.0" encoding="utf-8"?>
<worksheet xmlns="http://schemas.openxmlformats.org/spreadsheetml/2006/main" xmlns:r="http://schemas.openxmlformats.org/officeDocument/2006/relationships">
  <sheetPr>
    <tabColor indexed="49"/>
  </sheetPr>
  <dimension ref="A1:AR44"/>
  <sheetViews>
    <sheetView zoomScalePageLayoutView="0" workbookViewId="0" topLeftCell="A10">
      <selection activeCell="E4" sqref="E4"/>
    </sheetView>
  </sheetViews>
  <sheetFormatPr defaultColWidth="8.00390625" defaultRowHeight="15.75"/>
  <cols>
    <col min="1" max="1" width="3.875" style="233" customWidth="1"/>
    <col min="2" max="2" width="20.875" style="233" customWidth="1"/>
    <col min="3" max="3" width="11.875" style="233" customWidth="1"/>
    <col min="4" max="4" width="9.875" style="233" customWidth="1"/>
    <col min="5" max="5" width="9.375" style="233" customWidth="1"/>
    <col min="6" max="6" width="9.625" style="233" customWidth="1"/>
    <col min="7" max="7" width="10.125" style="233" customWidth="1"/>
    <col min="8" max="9" width="10.625" style="233" customWidth="1"/>
    <col min="10" max="10" width="12.50390625" style="233" customWidth="1"/>
    <col min="11" max="11" width="8.875" style="233" customWidth="1"/>
    <col min="12" max="12" width="10.625" style="305" customWidth="1"/>
    <col min="13" max="13" width="7.375" style="233" customWidth="1"/>
    <col min="14" max="28" width="8.00390625" style="233" customWidth="1"/>
    <col min="29" max="29" width="8.375" style="233" customWidth="1"/>
    <col min="30" max="30" width="8.00390625" style="233" customWidth="1"/>
    <col min="31" max="31" width="11.25390625" style="233" customWidth="1"/>
    <col min="32" max="32" width="13.50390625" style="233" customWidth="1"/>
    <col min="33" max="16384" width="8.00390625" style="233" customWidth="1"/>
  </cols>
  <sheetData>
    <row r="1" spans="1:12" ht="24" customHeight="1">
      <c r="A1" s="815" t="s">
        <v>198</v>
      </c>
      <c r="B1" s="815"/>
      <c r="C1" s="815"/>
      <c r="D1" s="805" t="s">
        <v>364</v>
      </c>
      <c r="E1" s="805"/>
      <c r="F1" s="805"/>
      <c r="G1" s="805"/>
      <c r="H1" s="805"/>
      <c r="I1" s="170"/>
      <c r="J1" s="171" t="s">
        <v>358</v>
      </c>
      <c r="K1" s="280"/>
      <c r="L1" s="280"/>
    </row>
    <row r="2" spans="1:12" ht="15.75" customHeight="1">
      <c r="A2" s="819" t="s">
        <v>299</v>
      </c>
      <c r="B2" s="819"/>
      <c r="C2" s="819"/>
      <c r="D2" s="805"/>
      <c r="E2" s="805"/>
      <c r="F2" s="805"/>
      <c r="G2" s="805"/>
      <c r="H2" s="805"/>
      <c r="I2" s="170"/>
      <c r="J2" s="281" t="s">
        <v>300</v>
      </c>
      <c r="K2" s="281"/>
      <c r="L2" s="281"/>
    </row>
    <row r="3" spans="1:12" ht="18.75" customHeight="1">
      <c r="A3" s="725" t="s">
        <v>251</v>
      </c>
      <c r="B3" s="725"/>
      <c r="C3" s="725"/>
      <c r="D3" s="167"/>
      <c r="E3" s="167"/>
      <c r="F3" s="167"/>
      <c r="G3" s="167"/>
      <c r="H3" s="167"/>
      <c r="I3" s="170"/>
      <c r="J3" s="174" t="s">
        <v>357</v>
      </c>
      <c r="K3" s="174"/>
      <c r="L3" s="174"/>
    </row>
    <row r="4" spans="1:12" ht="15.75" customHeight="1">
      <c r="A4" s="816" t="s">
        <v>327</v>
      </c>
      <c r="B4" s="816"/>
      <c r="C4" s="816"/>
      <c r="D4" s="831"/>
      <c r="E4" s="831"/>
      <c r="F4" s="831"/>
      <c r="G4" s="831"/>
      <c r="H4" s="831"/>
      <c r="I4" s="170"/>
      <c r="J4" s="282" t="s">
        <v>292</v>
      </c>
      <c r="K4" s="282"/>
      <c r="L4" s="282"/>
    </row>
    <row r="5" spans="1:12" ht="15.75">
      <c r="A5" s="820"/>
      <c r="B5" s="820"/>
      <c r="C5" s="166"/>
      <c r="D5" s="170"/>
      <c r="E5" s="170"/>
      <c r="F5" s="170"/>
      <c r="G5" s="170"/>
      <c r="H5" s="283"/>
      <c r="I5" s="832" t="s">
        <v>328</v>
      </c>
      <c r="J5" s="832"/>
      <c r="K5" s="832"/>
      <c r="L5" s="832"/>
    </row>
    <row r="6" spans="1:12" ht="18.75" customHeight="1">
      <c r="A6" s="717" t="s">
        <v>55</v>
      </c>
      <c r="B6" s="718"/>
      <c r="C6" s="827" t="s">
        <v>199</v>
      </c>
      <c r="D6" s="738" t="s">
        <v>200</v>
      </c>
      <c r="E6" s="830"/>
      <c r="F6" s="739"/>
      <c r="G6" s="738" t="s">
        <v>201</v>
      </c>
      <c r="H6" s="830"/>
      <c r="I6" s="830"/>
      <c r="J6" s="830"/>
      <c r="K6" s="830"/>
      <c r="L6" s="739"/>
    </row>
    <row r="7" spans="1:12" ht="15.75" customHeight="1">
      <c r="A7" s="719"/>
      <c r="B7" s="720"/>
      <c r="C7" s="829"/>
      <c r="D7" s="738" t="s">
        <v>7</v>
      </c>
      <c r="E7" s="830"/>
      <c r="F7" s="739"/>
      <c r="G7" s="827" t="s">
        <v>30</v>
      </c>
      <c r="H7" s="738" t="s">
        <v>7</v>
      </c>
      <c r="I7" s="830"/>
      <c r="J7" s="830"/>
      <c r="K7" s="830"/>
      <c r="L7" s="739"/>
    </row>
    <row r="8" spans="1:12" ht="14.25" customHeight="1">
      <c r="A8" s="719"/>
      <c r="B8" s="720"/>
      <c r="C8" s="829"/>
      <c r="D8" s="827" t="s">
        <v>202</v>
      </c>
      <c r="E8" s="827" t="s">
        <v>203</v>
      </c>
      <c r="F8" s="827" t="s">
        <v>204</v>
      </c>
      <c r="G8" s="829"/>
      <c r="H8" s="827" t="s">
        <v>205</v>
      </c>
      <c r="I8" s="827" t="s">
        <v>206</v>
      </c>
      <c r="J8" s="827" t="s">
        <v>207</v>
      </c>
      <c r="K8" s="827" t="s">
        <v>208</v>
      </c>
      <c r="L8" s="827" t="s">
        <v>209</v>
      </c>
    </row>
    <row r="9" spans="1:12" ht="77.25" customHeight="1">
      <c r="A9" s="721"/>
      <c r="B9" s="722"/>
      <c r="C9" s="828"/>
      <c r="D9" s="828"/>
      <c r="E9" s="828"/>
      <c r="F9" s="828"/>
      <c r="G9" s="828"/>
      <c r="H9" s="828"/>
      <c r="I9" s="828"/>
      <c r="J9" s="828"/>
      <c r="K9" s="828"/>
      <c r="L9" s="828"/>
    </row>
    <row r="10" spans="1:12" s="271" customFormat="1" ht="16.5" customHeight="1">
      <c r="A10" s="821" t="s">
        <v>6</v>
      </c>
      <c r="B10" s="822"/>
      <c r="C10" s="220">
        <v>1</v>
      </c>
      <c r="D10" s="220">
        <v>2</v>
      </c>
      <c r="E10" s="220">
        <v>3</v>
      </c>
      <c r="F10" s="220">
        <v>4</v>
      </c>
      <c r="G10" s="220">
        <v>5</v>
      </c>
      <c r="H10" s="220">
        <v>6</v>
      </c>
      <c r="I10" s="220">
        <v>7</v>
      </c>
      <c r="J10" s="220">
        <v>8</v>
      </c>
      <c r="K10" s="221" t="s">
        <v>61</v>
      </c>
      <c r="L10" s="221" t="s">
        <v>81</v>
      </c>
    </row>
    <row r="11" spans="1:12" s="271" customFormat="1" ht="16.5" customHeight="1">
      <c r="A11" s="825" t="s">
        <v>296</v>
      </c>
      <c r="B11" s="826"/>
      <c r="C11" s="223">
        <f aca="true" t="shared" si="0" ref="C11:L11">C13-C12</f>
        <v>-8</v>
      </c>
      <c r="D11" s="223">
        <f t="shared" si="0"/>
        <v>0</v>
      </c>
      <c r="E11" s="223">
        <f t="shared" si="0"/>
        <v>-1</v>
      </c>
      <c r="F11" s="223">
        <f t="shared" si="0"/>
        <v>-7</v>
      </c>
      <c r="G11" s="223">
        <f t="shared" si="0"/>
        <v>-6</v>
      </c>
      <c r="H11" s="223">
        <f t="shared" si="0"/>
        <v>0</v>
      </c>
      <c r="I11" s="223">
        <f t="shared" si="0"/>
        <v>0</v>
      </c>
      <c r="J11" s="223">
        <f t="shared" si="0"/>
        <v>0</v>
      </c>
      <c r="K11" s="223">
        <f t="shared" si="0"/>
        <v>-6</v>
      </c>
      <c r="L11" s="223">
        <f t="shared" si="0"/>
        <v>0</v>
      </c>
    </row>
    <row r="12" spans="1:12" s="271" customFormat="1" ht="16.5" customHeight="1">
      <c r="A12" s="823" t="s">
        <v>297</v>
      </c>
      <c r="B12" s="824"/>
      <c r="C12" s="224">
        <v>12</v>
      </c>
      <c r="D12" s="224">
        <v>0</v>
      </c>
      <c r="E12" s="224">
        <v>1</v>
      </c>
      <c r="F12" s="224">
        <v>11</v>
      </c>
      <c r="G12" s="224">
        <v>10</v>
      </c>
      <c r="H12" s="224">
        <v>0</v>
      </c>
      <c r="I12" s="224">
        <v>0</v>
      </c>
      <c r="J12" s="224">
        <v>0</v>
      </c>
      <c r="K12" s="224">
        <v>6</v>
      </c>
      <c r="L12" s="224">
        <v>4</v>
      </c>
    </row>
    <row r="13" spans="1:32" s="271" customFormat="1" ht="16.5" customHeight="1">
      <c r="A13" s="817" t="s">
        <v>30</v>
      </c>
      <c r="B13" s="818"/>
      <c r="C13" s="226">
        <f>C14+C15</f>
        <v>4</v>
      </c>
      <c r="D13" s="226">
        <f>D14+D15</f>
        <v>0</v>
      </c>
      <c r="E13" s="226">
        <f>E14+E15</f>
        <v>0</v>
      </c>
      <c r="F13" s="226">
        <f>F14+F15</f>
        <v>4</v>
      </c>
      <c r="G13" s="226">
        <f aca="true" t="shared" si="1" ref="G13:G26">H13+I13+J13+K13+L13</f>
        <v>4</v>
      </c>
      <c r="H13" s="226">
        <f>H14+H15</f>
        <v>0</v>
      </c>
      <c r="I13" s="226">
        <f>I14+I15</f>
        <v>0</v>
      </c>
      <c r="J13" s="226">
        <f>J14+J15</f>
        <v>0</v>
      </c>
      <c r="K13" s="226">
        <f>K14+K15</f>
        <v>0</v>
      </c>
      <c r="L13" s="226">
        <f>L14+L15</f>
        <v>4</v>
      </c>
      <c r="AF13" s="271" t="s">
        <v>265</v>
      </c>
    </row>
    <row r="14" spans="1:37" s="271" customFormat="1" ht="16.5" customHeight="1">
      <c r="A14" s="274" t="s">
        <v>0</v>
      </c>
      <c r="B14" s="198" t="s">
        <v>128</v>
      </c>
      <c r="C14" s="226">
        <f>D14+E14+F14</f>
        <v>0</v>
      </c>
      <c r="D14" s="272">
        <f>D15+D16</f>
        <v>0</v>
      </c>
      <c r="E14" s="231">
        <v>0</v>
      </c>
      <c r="F14" s="231">
        <v>0</v>
      </c>
      <c r="G14" s="226">
        <f t="shared" si="1"/>
        <v>0</v>
      </c>
      <c r="H14" s="284">
        <v>0</v>
      </c>
      <c r="I14" s="284">
        <v>0</v>
      </c>
      <c r="J14" s="273">
        <v>0</v>
      </c>
      <c r="K14" s="273">
        <v>0</v>
      </c>
      <c r="L14" s="273">
        <v>0</v>
      </c>
      <c r="AK14" s="199"/>
    </row>
    <row r="15" spans="1:13" s="271" customFormat="1" ht="16.5" customHeight="1">
      <c r="A15" s="200" t="s">
        <v>1</v>
      </c>
      <c r="B15" s="198" t="s">
        <v>17</v>
      </c>
      <c r="C15" s="226">
        <f>C16+C17+C18+C19+C20+C21+C22+C23+C24+C25+C26</f>
        <v>4</v>
      </c>
      <c r="D15" s="226">
        <f>D16+D17+D18+D19+D20+D21+D22+D23+D24+D25+D26</f>
        <v>0</v>
      </c>
      <c r="E15" s="226">
        <f>E16+E17+E18+E19+E20+E21+E22+E23+E24+E25+E26</f>
        <v>0</v>
      </c>
      <c r="F15" s="226">
        <f>F16+F17+F18+F19+F20+F21+F22+F23+F24+F25+F26</f>
        <v>4</v>
      </c>
      <c r="G15" s="226">
        <f t="shared" si="1"/>
        <v>4</v>
      </c>
      <c r="H15" s="226">
        <f>H16+H17+H18+H19+H20+H21+H22+H23+H24+H25+H26</f>
        <v>0</v>
      </c>
      <c r="I15" s="226">
        <f>I16+I17+I18+I19+I20+I21+I22+I23+I24+I25+I26</f>
        <v>0</v>
      </c>
      <c r="J15" s="226">
        <f>J16+J17+J18+J19+J20+J21+J22+J23+J24+J25+J26</f>
        <v>0</v>
      </c>
      <c r="K15" s="226">
        <f>K16+K17+K18+K19+K20+K21+K22+K23+K24+K25+K26</f>
        <v>0</v>
      </c>
      <c r="L15" s="226">
        <f>L16+L17+L18+L19+L20+L21+L22+L23+L24+L25+L26</f>
        <v>4</v>
      </c>
      <c r="M15" s="285"/>
    </row>
    <row r="16" spans="1:38" s="271" customFormat="1" ht="15.75" customHeight="1">
      <c r="A16" s="200">
        <v>1</v>
      </c>
      <c r="B16" s="68" t="s">
        <v>266</v>
      </c>
      <c r="C16" s="226">
        <f aca="true" t="shared" si="2" ref="C16:C26">D16+E16+F16</f>
        <v>0</v>
      </c>
      <c r="D16" s="228">
        <v>0</v>
      </c>
      <c r="E16" s="228">
        <v>0</v>
      </c>
      <c r="F16" s="228">
        <v>0</v>
      </c>
      <c r="G16" s="226">
        <f t="shared" si="1"/>
        <v>0</v>
      </c>
      <c r="H16" s="228">
        <v>0</v>
      </c>
      <c r="I16" s="228">
        <v>0</v>
      </c>
      <c r="J16" s="286">
        <v>0</v>
      </c>
      <c r="K16" s="286">
        <v>0</v>
      </c>
      <c r="L16" s="286">
        <v>0</v>
      </c>
      <c r="M16" s="285"/>
      <c r="AL16" s="199"/>
    </row>
    <row r="17" spans="1:32" s="271" customFormat="1" ht="15.75" customHeight="1">
      <c r="A17" s="200">
        <v>2</v>
      </c>
      <c r="B17" s="68" t="s">
        <v>267</v>
      </c>
      <c r="C17" s="226">
        <f t="shared" si="2"/>
        <v>1</v>
      </c>
      <c r="D17" s="231">
        <v>0</v>
      </c>
      <c r="E17" s="231">
        <v>0</v>
      </c>
      <c r="F17" s="231">
        <v>1</v>
      </c>
      <c r="G17" s="226">
        <f t="shared" si="1"/>
        <v>1</v>
      </c>
      <c r="H17" s="231">
        <v>0</v>
      </c>
      <c r="I17" s="231">
        <v>0</v>
      </c>
      <c r="J17" s="273">
        <v>0</v>
      </c>
      <c r="K17" s="273">
        <v>0</v>
      </c>
      <c r="L17" s="273">
        <v>1</v>
      </c>
      <c r="M17" s="285"/>
      <c r="AF17" s="199" t="s">
        <v>268</v>
      </c>
    </row>
    <row r="18" spans="1:14" s="271" customFormat="1" ht="15.75" customHeight="1">
      <c r="A18" s="200">
        <v>3</v>
      </c>
      <c r="B18" s="68" t="s">
        <v>269</v>
      </c>
      <c r="C18" s="226">
        <f t="shared" si="2"/>
        <v>0</v>
      </c>
      <c r="D18" s="275">
        <v>0</v>
      </c>
      <c r="E18" s="275">
        <v>0</v>
      </c>
      <c r="F18" s="275">
        <v>0</v>
      </c>
      <c r="G18" s="226">
        <f t="shared" si="1"/>
        <v>0</v>
      </c>
      <c r="H18" s="275">
        <v>0</v>
      </c>
      <c r="I18" s="275">
        <v>0</v>
      </c>
      <c r="J18" s="276">
        <v>0</v>
      </c>
      <c r="K18" s="276">
        <v>0</v>
      </c>
      <c r="L18" s="276">
        <v>0</v>
      </c>
      <c r="M18" s="285"/>
      <c r="N18" s="178"/>
    </row>
    <row r="19" spans="1:13" s="271" customFormat="1" ht="15.75" customHeight="1">
      <c r="A19" s="200">
        <v>4</v>
      </c>
      <c r="B19" s="68" t="s">
        <v>270</v>
      </c>
      <c r="C19" s="226">
        <f t="shared" si="2"/>
        <v>0</v>
      </c>
      <c r="D19" s="275">
        <v>0</v>
      </c>
      <c r="E19" s="275">
        <v>0</v>
      </c>
      <c r="F19" s="275">
        <v>0</v>
      </c>
      <c r="G19" s="226">
        <f t="shared" si="1"/>
        <v>0</v>
      </c>
      <c r="H19" s="275">
        <v>0</v>
      </c>
      <c r="I19" s="275">
        <v>0</v>
      </c>
      <c r="J19" s="276">
        <v>0</v>
      </c>
      <c r="K19" s="276">
        <v>0</v>
      </c>
      <c r="L19" s="276">
        <v>0</v>
      </c>
      <c r="M19" s="285"/>
    </row>
    <row r="20" spans="1:13" s="271" customFormat="1" ht="15.75" customHeight="1">
      <c r="A20" s="200">
        <v>5</v>
      </c>
      <c r="B20" s="68" t="s">
        <v>271</v>
      </c>
      <c r="C20" s="226">
        <f t="shared" si="2"/>
        <v>1</v>
      </c>
      <c r="D20" s="231">
        <v>0</v>
      </c>
      <c r="E20" s="231">
        <v>0</v>
      </c>
      <c r="F20" s="231">
        <v>1</v>
      </c>
      <c r="G20" s="226">
        <f t="shared" si="1"/>
        <v>1</v>
      </c>
      <c r="H20" s="231">
        <v>0</v>
      </c>
      <c r="I20" s="231">
        <v>0</v>
      </c>
      <c r="J20" s="273">
        <v>0</v>
      </c>
      <c r="K20" s="273">
        <v>0</v>
      </c>
      <c r="L20" s="287">
        <v>1</v>
      </c>
      <c r="M20" s="285"/>
    </row>
    <row r="21" spans="1:39" s="271" customFormat="1" ht="15.75" customHeight="1">
      <c r="A21" s="200">
        <v>6</v>
      </c>
      <c r="B21" s="68" t="s">
        <v>272</v>
      </c>
      <c r="C21" s="226">
        <f t="shared" si="2"/>
        <v>0</v>
      </c>
      <c r="D21" s="231">
        <v>0</v>
      </c>
      <c r="E21" s="231">
        <v>0</v>
      </c>
      <c r="F21" s="231">
        <v>0</v>
      </c>
      <c r="G21" s="226">
        <f t="shared" si="1"/>
        <v>0</v>
      </c>
      <c r="H21" s="231">
        <v>0</v>
      </c>
      <c r="I21" s="231">
        <v>0</v>
      </c>
      <c r="J21" s="273">
        <v>0</v>
      </c>
      <c r="K21" s="273">
        <v>0</v>
      </c>
      <c r="L21" s="273">
        <v>0</v>
      </c>
      <c r="M21" s="285"/>
      <c r="AJ21" s="271" t="s">
        <v>273</v>
      </c>
      <c r="AK21" s="271" t="s">
        <v>274</v>
      </c>
      <c r="AL21" s="271" t="s">
        <v>275</v>
      </c>
      <c r="AM21" s="199" t="s">
        <v>276</v>
      </c>
    </row>
    <row r="22" spans="1:39" s="271" customFormat="1" ht="15.75" customHeight="1">
      <c r="A22" s="200">
        <v>7</v>
      </c>
      <c r="B22" s="68" t="s">
        <v>277</v>
      </c>
      <c r="C22" s="226">
        <f t="shared" si="2"/>
        <v>0</v>
      </c>
      <c r="D22" s="231">
        <v>0</v>
      </c>
      <c r="E22" s="231">
        <v>0</v>
      </c>
      <c r="F22" s="231">
        <v>0</v>
      </c>
      <c r="G22" s="226">
        <f t="shared" si="1"/>
        <v>0</v>
      </c>
      <c r="H22" s="231">
        <v>0</v>
      </c>
      <c r="I22" s="231">
        <v>0</v>
      </c>
      <c r="J22" s="273">
        <v>0</v>
      </c>
      <c r="K22" s="273">
        <v>0</v>
      </c>
      <c r="L22" s="273">
        <v>0</v>
      </c>
      <c r="M22" s="285"/>
      <c r="N22" s="178"/>
      <c r="AM22" s="199" t="s">
        <v>278</v>
      </c>
    </row>
    <row r="23" spans="1:13" s="271" customFormat="1" ht="15.75" customHeight="1">
      <c r="A23" s="200">
        <v>8</v>
      </c>
      <c r="B23" s="68" t="s">
        <v>279</v>
      </c>
      <c r="C23" s="226">
        <f t="shared" si="2"/>
        <v>1</v>
      </c>
      <c r="D23" s="231">
        <v>0</v>
      </c>
      <c r="E23" s="231">
        <v>0</v>
      </c>
      <c r="F23" s="231">
        <v>1</v>
      </c>
      <c r="G23" s="226">
        <f t="shared" si="1"/>
        <v>1</v>
      </c>
      <c r="H23" s="231">
        <v>0</v>
      </c>
      <c r="I23" s="231">
        <v>0</v>
      </c>
      <c r="J23" s="273">
        <v>0</v>
      </c>
      <c r="K23" s="273">
        <v>0</v>
      </c>
      <c r="L23" s="276">
        <v>1</v>
      </c>
      <c r="M23" s="285"/>
    </row>
    <row r="24" spans="1:36" s="271" customFormat="1" ht="15.75" customHeight="1">
      <c r="A24" s="200">
        <v>9</v>
      </c>
      <c r="B24" s="68" t="s">
        <v>280</v>
      </c>
      <c r="C24" s="226">
        <f t="shared" si="2"/>
        <v>0</v>
      </c>
      <c r="D24" s="231">
        <v>0</v>
      </c>
      <c r="E24" s="231">
        <v>0</v>
      </c>
      <c r="F24" s="231">
        <v>0</v>
      </c>
      <c r="G24" s="226">
        <f t="shared" si="1"/>
        <v>0</v>
      </c>
      <c r="H24" s="231">
        <v>0</v>
      </c>
      <c r="I24" s="231">
        <v>0</v>
      </c>
      <c r="J24" s="273">
        <v>0</v>
      </c>
      <c r="K24" s="273">
        <v>0</v>
      </c>
      <c r="L24" s="273">
        <v>0</v>
      </c>
      <c r="M24" s="285"/>
      <c r="AJ24" s="271" t="s">
        <v>273</v>
      </c>
    </row>
    <row r="25" spans="1:36" s="271" customFormat="1" ht="15.75" customHeight="1">
      <c r="A25" s="200">
        <v>10</v>
      </c>
      <c r="B25" s="68" t="s">
        <v>281</v>
      </c>
      <c r="C25" s="226">
        <f t="shared" si="2"/>
        <v>1</v>
      </c>
      <c r="D25" s="231">
        <v>0</v>
      </c>
      <c r="E25" s="231">
        <v>0</v>
      </c>
      <c r="F25" s="231">
        <v>1</v>
      </c>
      <c r="G25" s="226">
        <f t="shared" si="1"/>
        <v>1</v>
      </c>
      <c r="H25" s="231">
        <v>0</v>
      </c>
      <c r="I25" s="231">
        <v>0</v>
      </c>
      <c r="J25" s="273">
        <v>0</v>
      </c>
      <c r="K25" s="273">
        <v>0</v>
      </c>
      <c r="L25" s="273">
        <v>1</v>
      </c>
      <c r="M25" s="285"/>
      <c r="AJ25" s="199" t="s">
        <v>282</v>
      </c>
    </row>
    <row r="26" spans="1:44" s="271" customFormat="1" ht="15.75" customHeight="1">
      <c r="A26" s="200">
        <v>11</v>
      </c>
      <c r="B26" s="68" t="s">
        <v>283</v>
      </c>
      <c r="C26" s="226">
        <f t="shared" si="2"/>
        <v>0</v>
      </c>
      <c r="D26" s="231">
        <v>0</v>
      </c>
      <c r="E26" s="231">
        <v>0</v>
      </c>
      <c r="F26" s="231">
        <v>0</v>
      </c>
      <c r="G26" s="226">
        <f t="shared" si="1"/>
        <v>0</v>
      </c>
      <c r="H26" s="231">
        <v>0</v>
      </c>
      <c r="I26" s="231">
        <v>0</v>
      </c>
      <c r="J26" s="273">
        <v>0</v>
      </c>
      <c r="K26" s="273">
        <v>0</v>
      </c>
      <c r="L26" s="273">
        <v>0</v>
      </c>
      <c r="AR26" s="199"/>
    </row>
    <row r="27" spans="1:12" s="271" customFormat="1" ht="8.25" customHeight="1">
      <c r="A27" s="288"/>
      <c r="B27" s="289"/>
      <c r="C27" s="290"/>
      <c r="D27" s="290"/>
      <c r="E27" s="290"/>
      <c r="F27" s="290"/>
      <c r="G27" s="290"/>
      <c r="H27" s="291"/>
      <c r="I27" s="291"/>
      <c r="J27" s="292"/>
      <c r="K27" s="292"/>
      <c r="L27" s="293"/>
    </row>
    <row r="28" spans="1:35" ht="15.75" customHeight="1">
      <c r="A28" s="747" t="s">
        <v>284</v>
      </c>
      <c r="B28" s="747"/>
      <c r="C28" s="747"/>
      <c r="D28" s="747"/>
      <c r="E28" s="747"/>
      <c r="F28" s="182"/>
      <c r="G28" s="181"/>
      <c r="H28" s="294" t="s">
        <v>329</v>
      </c>
      <c r="I28" s="295"/>
      <c r="J28" s="295"/>
      <c r="K28" s="295"/>
      <c r="L28" s="295"/>
      <c r="AG28" s="233" t="s">
        <v>285</v>
      </c>
      <c r="AI28" s="190">
        <f>82/88</f>
        <v>0.9318181818181818</v>
      </c>
    </row>
    <row r="29" spans="1:12" ht="15" customHeight="1">
      <c r="A29" s="737" t="s">
        <v>4</v>
      </c>
      <c r="B29" s="737"/>
      <c r="C29" s="737"/>
      <c r="D29" s="737"/>
      <c r="E29" s="737"/>
      <c r="F29" s="182"/>
      <c r="G29" s="183"/>
      <c r="H29" s="740" t="s">
        <v>151</v>
      </c>
      <c r="I29" s="740"/>
      <c r="J29" s="740"/>
      <c r="K29" s="740"/>
      <c r="L29" s="740"/>
    </row>
    <row r="30" spans="1:14" s="170" customFormat="1" ht="18">
      <c r="A30" s="734"/>
      <c r="B30" s="734"/>
      <c r="C30" s="734"/>
      <c r="D30" s="734"/>
      <c r="E30" s="734"/>
      <c r="F30" s="296"/>
      <c r="G30" s="182"/>
      <c r="H30" s="735"/>
      <c r="I30" s="735"/>
      <c r="J30" s="735"/>
      <c r="K30" s="735"/>
      <c r="L30" s="735"/>
      <c r="M30" s="297"/>
      <c r="N30" s="297"/>
    </row>
    <row r="31" spans="1:12" ht="17.25">
      <c r="A31" s="182"/>
      <c r="B31" s="182"/>
      <c r="C31" s="182"/>
      <c r="D31" s="182"/>
      <c r="E31" s="182"/>
      <c r="F31" s="182"/>
      <c r="G31" s="182"/>
      <c r="H31" s="182"/>
      <c r="I31" s="182"/>
      <c r="J31" s="182"/>
      <c r="K31" s="182"/>
      <c r="L31" s="298"/>
    </row>
    <row r="32" spans="1:12" ht="17.25">
      <c r="A32" s="182"/>
      <c r="B32" s="796" t="s">
        <v>288</v>
      </c>
      <c r="C32" s="796"/>
      <c r="D32" s="796"/>
      <c r="E32" s="796"/>
      <c r="F32" s="182"/>
      <c r="G32" s="182"/>
      <c r="H32" s="182"/>
      <c r="I32" s="796" t="s">
        <v>288</v>
      </c>
      <c r="J32" s="796"/>
      <c r="K32" s="796"/>
      <c r="L32" s="298"/>
    </row>
    <row r="33" spans="1:12" ht="10.5" customHeight="1">
      <c r="A33" s="182"/>
      <c r="B33" s="182"/>
      <c r="C33" s="299" t="s">
        <v>287</v>
      </c>
      <c r="D33" s="299"/>
      <c r="E33" s="299"/>
      <c r="F33" s="299"/>
      <c r="G33" s="299"/>
      <c r="H33" s="299"/>
      <c r="I33" s="299"/>
      <c r="J33" s="300" t="s">
        <v>287</v>
      </c>
      <c r="K33" s="299"/>
      <c r="L33" s="299"/>
    </row>
    <row r="34" spans="1:12" ht="17.25" hidden="1">
      <c r="A34" s="182"/>
      <c r="B34" s="182"/>
      <c r="C34" s="182"/>
      <c r="D34" s="182"/>
      <c r="E34" s="182"/>
      <c r="F34" s="182"/>
      <c r="G34" s="182"/>
      <c r="H34" s="182"/>
      <c r="I34" s="182"/>
      <c r="J34" s="182"/>
      <c r="K34" s="182"/>
      <c r="L34" s="298"/>
    </row>
    <row r="35" spans="1:12" ht="17.25">
      <c r="A35" s="182"/>
      <c r="B35" s="182"/>
      <c r="C35" s="182"/>
      <c r="D35" s="182"/>
      <c r="E35" s="182"/>
      <c r="F35" s="182"/>
      <c r="G35" s="182"/>
      <c r="H35" s="182"/>
      <c r="I35" s="182"/>
      <c r="J35" s="182"/>
      <c r="K35" s="182"/>
      <c r="L35" s="298"/>
    </row>
    <row r="36" spans="1:12" ht="12.75" customHeight="1">
      <c r="A36" s="182"/>
      <c r="B36" s="182"/>
      <c r="C36" s="182"/>
      <c r="D36" s="182"/>
      <c r="E36" s="182"/>
      <c r="F36" s="182"/>
      <c r="G36" s="182"/>
      <c r="H36" s="182"/>
      <c r="I36" s="301"/>
      <c r="J36" s="301"/>
      <c r="K36" s="301"/>
      <c r="L36" s="301"/>
    </row>
    <row r="37" spans="1:12" ht="12.75" customHeight="1" hidden="1">
      <c r="A37" s="182"/>
      <c r="B37" s="182"/>
      <c r="C37" s="182"/>
      <c r="D37" s="182"/>
      <c r="E37" s="182"/>
      <c r="F37" s="182"/>
      <c r="G37" s="182"/>
      <c r="H37" s="301"/>
      <c r="I37" s="301"/>
      <c r="J37" s="301"/>
      <c r="K37" s="301"/>
      <c r="L37" s="301"/>
    </row>
    <row r="38" spans="1:12" ht="12.75" customHeight="1" hidden="1">
      <c r="A38" s="182"/>
      <c r="B38" s="182"/>
      <c r="C38" s="182"/>
      <c r="D38" s="182"/>
      <c r="E38" s="182"/>
      <c r="F38" s="182"/>
      <c r="G38" s="182"/>
      <c r="H38" s="301"/>
      <c r="I38" s="301"/>
      <c r="J38" s="301"/>
      <c r="K38" s="301"/>
      <c r="L38" s="301"/>
    </row>
    <row r="39" spans="1:12" ht="12.75" customHeight="1" hidden="1">
      <c r="A39" s="302" t="s">
        <v>39</v>
      </c>
      <c r="B39" s="182"/>
      <c r="C39" s="182"/>
      <c r="D39" s="182"/>
      <c r="E39" s="182"/>
      <c r="F39" s="182"/>
      <c r="G39" s="182"/>
      <c r="H39" s="301"/>
      <c r="I39" s="301"/>
      <c r="J39" s="301"/>
      <c r="K39" s="301"/>
      <c r="L39" s="301"/>
    </row>
    <row r="40" spans="1:16" ht="18" customHeight="1" hidden="1">
      <c r="A40" s="303"/>
      <c r="B40" s="833" t="s">
        <v>210</v>
      </c>
      <c r="C40" s="833"/>
      <c r="D40" s="833"/>
      <c r="E40" s="833"/>
      <c r="F40" s="833"/>
      <c r="G40" s="303"/>
      <c r="H40" s="301"/>
      <c r="I40" s="301"/>
      <c r="J40" s="301"/>
      <c r="K40" s="301"/>
      <c r="L40" s="301"/>
      <c r="M40" s="265"/>
      <c r="N40" s="265"/>
      <c r="O40" s="265"/>
      <c r="P40" s="265"/>
    </row>
    <row r="41" spans="1:12" ht="12.75" customHeight="1" hidden="1">
      <c r="A41" s="182"/>
      <c r="B41" s="279" t="s">
        <v>211</v>
      </c>
      <c r="C41" s="304"/>
      <c r="D41" s="304"/>
      <c r="E41" s="304"/>
      <c r="F41" s="304"/>
      <c r="G41" s="182"/>
      <c r="H41" s="301"/>
      <c r="I41" s="301"/>
      <c r="J41" s="301"/>
      <c r="K41" s="301"/>
      <c r="L41" s="301"/>
    </row>
    <row r="42" spans="1:12" ht="12.75" customHeight="1" hidden="1">
      <c r="A42" s="182"/>
      <c r="B42" s="236" t="s">
        <v>212</v>
      </c>
      <c r="C42" s="304"/>
      <c r="D42" s="304"/>
      <c r="E42" s="304"/>
      <c r="F42" s="304"/>
      <c r="G42" s="182"/>
      <c r="H42" s="301"/>
      <c r="I42" s="301"/>
      <c r="J42" s="301"/>
      <c r="K42" s="301"/>
      <c r="L42" s="301"/>
    </row>
    <row r="43" spans="1:12" ht="17.25">
      <c r="A43" s="631" t="s">
        <v>330</v>
      </c>
      <c r="B43" s="631"/>
      <c r="C43" s="631"/>
      <c r="D43" s="631"/>
      <c r="E43" s="631"/>
      <c r="F43" s="182"/>
      <c r="G43" s="301"/>
      <c r="H43" s="632" t="s">
        <v>242</v>
      </c>
      <c r="I43" s="632"/>
      <c r="J43" s="632"/>
      <c r="K43" s="632"/>
      <c r="L43" s="632"/>
    </row>
    <row r="44" spans="1:12" ht="12.75" customHeight="1">
      <c r="A44" s="182"/>
      <c r="B44" s="182"/>
      <c r="C44" s="182"/>
      <c r="D44" s="182"/>
      <c r="E44" s="182"/>
      <c r="F44" s="182"/>
      <c r="G44" s="182"/>
      <c r="H44" s="301"/>
      <c r="I44" s="301"/>
      <c r="J44" s="301"/>
      <c r="K44" s="301"/>
      <c r="L44" s="301"/>
    </row>
  </sheetData>
  <sheetProtection/>
  <mergeCells count="37">
    <mergeCell ref="I32:K32"/>
    <mergeCell ref="A28:E28"/>
    <mergeCell ref="C6:C9"/>
    <mergeCell ref="A43:E43"/>
    <mergeCell ref="A29:E29"/>
    <mergeCell ref="B32:E32"/>
    <mergeCell ref="H29:L29"/>
    <mergeCell ref="H43:L43"/>
    <mergeCell ref="B40:F40"/>
    <mergeCell ref="H30:L30"/>
    <mergeCell ref="A30:E30"/>
    <mergeCell ref="I5:L5"/>
    <mergeCell ref="L8:L9"/>
    <mergeCell ref="H8:H9"/>
    <mergeCell ref="D6:F6"/>
    <mergeCell ref="I8:I9"/>
    <mergeCell ref="J8:J9"/>
    <mergeCell ref="D1:H2"/>
    <mergeCell ref="K8:K9"/>
    <mergeCell ref="G7:G9"/>
    <mergeCell ref="G6:L6"/>
    <mergeCell ref="D7:F7"/>
    <mergeCell ref="D8:D9"/>
    <mergeCell ref="E8:E9"/>
    <mergeCell ref="F8:F9"/>
    <mergeCell ref="H7:L7"/>
    <mergeCell ref="D4:H4"/>
    <mergeCell ref="A1:C1"/>
    <mergeCell ref="A3:C3"/>
    <mergeCell ref="A4:C4"/>
    <mergeCell ref="A13:B13"/>
    <mergeCell ref="A2:C2"/>
    <mergeCell ref="A5:B5"/>
    <mergeCell ref="A10:B10"/>
    <mergeCell ref="A6:B9"/>
    <mergeCell ref="A12:B12"/>
    <mergeCell ref="A11:B11"/>
  </mergeCells>
  <printOptions horizontalCentered="1"/>
  <pageMargins left="0.47" right="0.37" top="0.19" bottom="0.14" header="0.12" footer="0.25"/>
  <pageSetup horizontalDpi="600" verticalDpi="600" orientation="landscape" paperSize="9" scale="95" r:id="rId3"/>
  <legacyDrawing r:id="rId2"/>
</worksheet>
</file>

<file path=xl/worksheets/sheet9.xml><?xml version="1.0" encoding="utf-8"?>
<worksheet xmlns="http://schemas.openxmlformats.org/spreadsheetml/2006/main" xmlns:r="http://schemas.openxmlformats.org/officeDocument/2006/relationships">
  <sheetPr>
    <tabColor indexed="18"/>
  </sheetPr>
  <dimension ref="A1:AR41"/>
  <sheetViews>
    <sheetView zoomScalePageLayoutView="0" workbookViewId="0" topLeftCell="A7">
      <selection activeCell="E4" sqref="E4"/>
    </sheetView>
  </sheetViews>
  <sheetFormatPr defaultColWidth="8.00390625" defaultRowHeight="15.75"/>
  <cols>
    <col min="1" max="1" width="2.50390625" style="170" customWidth="1"/>
    <col min="2" max="2" width="21.50390625" style="170" customWidth="1"/>
    <col min="3" max="3" width="6.125" style="170" customWidth="1"/>
    <col min="4" max="4" width="7.50390625" style="170" customWidth="1"/>
    <col min="5" max="5" width="4.75390625" style="170" customWidth="1"/>
    <col min="6" max="6" width="6.375" style="170" customWidth="1"/>
    <col min="7" max="7" width="4.50390625" style="170" customWidth="1"/>
    <col min="8" max="8" width="7.25390625" style="170" customWidth="1"/>
    <col min="9" max="9" width="4.375" style="170" customWidth="1"/>
    <col min="10" max="10" width="7.50390625" style="170" customWidth="1"/>
    <col min="11" max="11" width="4.25390625" style="170" customWidth="1"/>
    <col min="12" max="12" width="6.50390625" style="170" customWidth="1"/>
    <col min="13" max="13" width="5.375" style="170" customWidth="1"/>
    <col min="14" max="14" width="7.50390625" style="170" customWidth="1"/>
    <col min="15" max="15" width="4.375" style="170" customWidth="1"/>
    <col min="16" max="16" width="7.00390625" style="170" customWidth="1"/>
    <col min="17" max="17" width="5.75390625" style="170" customWidth="1"/>
    <col min="18" max="18" width="6.75390625" style="170" customWidth="1"/>
    <col min="19" max="19" width="4.00390625" style="170" customWidth="1"/>
    <col min="20" max="20" width="6.125" style="170" customWidth="1"/>
    <col min="21" max="28" width="8.00390625" style="170" customWidth="1"/>
    <col min="29" max="29" width="8.375" style="170" customWidth="1"/>
    <col min="30" max="30" width="8.00390625" style="170" customWidth="1"/>
    <col min="31" max="31" width="11.25390625" style="170" customWidth="1"/>
    <col min="32" max="32" width="13.50390625" style="170" customWidth="1"/>
    <col min="33" max="16384" width="8.00390625" style="170" customWidth="1"/>
  </cols>
  <sheetData>
    <row r="1" spans="1:20" s="177" customFormat="1" ht="18" customHeight="1">
      <c r="A1" s="728" t="s">
        <v>213</v>
      </c>
      <c r="B1" s="728"/>
      <c r="C1" s="728"/>
      <c r="D1" s="728"/>
      <c r="E1" s="306"/>
      <c r="F1" s="723" t="s">
        <v>365</v>
      </c>
      <c r="G1" s="723"/>
      <c r="H1" s="723"/>
      <c r="I1" s="723"/>
      <c r="J1" s="723"/>
      <c r="K1" s="723"/>
      <c r="L1" s="723"/>
      <c r="M1" s="723"/>
      <c r="N1" s="723"/>
      <c r="O1" s="723"/>
      <c r="P1" s="307" t="s">
        <v>289</v>
      </c>
      <c r="Q1" s="308"/>
      <c r="R1" s="308"/>
      <c r="S1" s="308"/>
      <c r="T1" s="308"/>
    </row>
    <row r="2" spans="1:20" s="177" customFormat="1" ht="20.25" customHeight="1">
      <c r="A2" s="843" t="s">
        <v>299</v>
      </c>
      <c r="B2" s="843"/>
      <c r="C2" s="843"/>
      <c r="D2" s="843"/>
      <c r="E2" s="306"/>
      <c r="F2" s="723"/>
      <c r="G2" s="723"/>
      <c r="H2" s="723"/>
      <c r="I2" s="723"/>
      <c r="J2" s="723"/>
      <c r="K2" s="723"/>
      <c r="L2" s="723"/>
      <c r="M2" s="723"/>
      <c r="N2" s="723"/>
      <c r="O2" s="723"/>
      <c r="P2" s="308" t="s">
        <v>331</v>
      </c>
      <c r="Q2" s="308"/>
      <c r="R2" s="308"/>
      <c r="S2" s="308"/>
      <c r="T2" s="308"/>
    </row>
    <row r="3" spans="1:20" s="177" customFormat="1" ht="15" customHeight="1">
      <c r="A3" s="843" t="s">
        <v>251</v>
      </c>
      <c r="B3" s="843"/>
      <c r="C3" s="843"/>
      <c r="D3" s="843"/>
      <c r="E3" s="306"/>
      <c r="F3" s="723"/>
      <c r="G3" s="723"/>
      <c r="H3" s="723"/>
      <c r="I3" s="723"/>
      <c r="J3" s="723"/>
      <c r="K3" s="723"/>
      <c r="L3" s="723"/>
      <c r="M3" s="723"/>
      <c r="N3" s="723"/>
      <c r="O3" s="723"/>
      <c r="P3" s="307" t="s">
        <v>357</v>
      </c>
      <c r="Q3" s="307"/>
      <c r="R3" s="307"/>
      <c r="S3" s="309"/>
      <c r="T3" s="309"/>
    </row>
    <row r="4" spans="1:20" s="177" customFormat="1" ht="15.75" customHeight="1">
      <c r="A4" s="846" t="s">
        <v>332</v>
      </c>
      <c r="B4" s="846"/>
      <c r="C4" s="846"/>
      <c r="D4" s="846"/>
      <c r="E4" s="307"/>
      <c r="F4" s="723"/>
      <c r="G4" s="723"/>
      <c r="H4" s="723"/>
      <c r="I4" s="723"/>
      <c r="J4" s="723"/>
      <c r="K4" s="723"/>
      <c r="L4" s="723"/>
      <c r="M4" s="723"/>
      <c r="N4" s="723"/>
      <c r="O4" s="723"/>
      <c r="P4" s="308" t="s">
        <v>301</v>
      </c>
      <c r="Q4" s="307"/>
      <c r="R4" s="307"/>
      <c r="S4" s="309"/>
      <c r="T4" s="309"/>
    </row>
    <row r="5" spans="1:18" s="177" customFormat="1" ht="24" customHeight="1">
      <c r="A5" s="310"/>
      <c r="B5" s="310"/>
      <c r="C5" s="310"/>
      <c r="F5" s="854"/>
      <c r="G5" s="854"/>
      <c r="H5" s="854"/>
      <c r="I5" s="854"/>
      <c r="J5" s="854"/>
      <c r="K5" s="854"/>
      <c r="L5" s="854"/>
      <c r="M5" s="854"/>
      <c r="N5" s="854"/>
      <c r="O5" s="854"/>
      <c r="P5" s="311" t="s">
        <v>333</v>
      </c>
      <c r="Q5" s="312"/>
      <c r="R5" s="312"/>
    </row>
    <row r="6" spans="1:20" s="313" customFormat="1" ht="21.75" customHeight="1">
      <c r="A6" s="847" t="s">
        <v>55</v>
      </c>
      <c r="B6" s="848"/>
      <c r="C6" s="731" t="s">
        <v>31</v>
      </c>
      <c r="D6" s="715"/>
      <c r="E6" s="731" t="s">
        <v>7</v>
      </c>
      <c r="F6" s="851"/>
      <c r="G6" s="851"/>
      <c r="H6" s="851"/>
      <c r="I6" s="851"/>
      <c r="J6" s="851"/>
      <c r="K6" s="851"/>
      <c r="L6" s="851"/>
      <c r="M6" s="851"/>
      <c r="N6" s="851"/>
      <c r="O6" s="851"/>
      <c r="P6" s="851"/>
      <c r="Q6" s="851"/>
      <c r="R6" s="851"/>
      <c r="S6" s="851"/>
      <c r="T6" s="715"/>
    </row>
    <row r="7" spans="1:21" s="313" customFormat="1" ht="22.5" customHeight="1">
      <c r="A7" s="849"/>
      <c r="B7" s="850"/>
      <c r="C7" s="748" t="s">
        <v>334</v>
      </c>
      <c r="D7" s="748" t="s">
        <v>335</v>
      </c>
      <c r="E7" s="731" t="s">
        <v>214</v>
      </c>
      <c r="F7" s="852"/>
      <c r="G7" s="852"/>
      <c r="H7" s="852"/>
      <c r="I7" s="852"/>
      <c r="J7" s="852"/>
      <c r="K7" s="852"/>
      <c r="L7" s="853"/>
      <c r="M7" s="731" t="s">
        <v>336</v>
      </c>
      <c r="N7" s="851"/>
      <c r="O7" s="851"/>
      <c r="P7" s="851"/>
      <c r="Q7" s="851"/>
      <c r="R7" s="851"/>
      <c r="S7" s="851"/>
      <c r="T7" s="715"/>
      <c r="U7" s="314"/>
    </row>
    <row r="8" spans="1:20" s="313" customFormat="1" ht="42.75" customHeight="1">
      <c r="A8" s="849"/>
      <c r="B8" s="850"/>
      <c r="C8" s="749"/>
      <c r="D8" s="749"/>
      <c r="E8" s="712" t="s">
        <v>337</v>
      </c>
      <c r="F8" s="712"/>
      <c r="G8" s="731" t="s">
        <v>338</v>
      </c>
      <c r="H8" s="851"/>
      <c r="I8" s="851"/>
      <c r="J8" s="851"/>
      <c r="K8" s="851"/>
      <c r="L8" s="715"/>
      <c r="M8" s="712" t="s">
        <v>339</v>
      </c>
      <c r="N8" s="712"/>
      <c r="O8" s="731" t="s">
        <v>338</v>
      </c>
      <c r="P8" s="851"/>
      <c r="Q8" s="851"/>
      <c r="R8" s="851"/>
      <c r="S8" s="851"/>
      <c r="T8" s="715"/>
    </row>
    <row r="9" spans="1:20" s="313" customFormat="1" ht="35.25" customHeight="1">
      <c r="A9" s="849"/>
      <c r="B9" s="850"/>
      <c r="C9" s="749"/>
      <c r="D9" s="749"/>
      <c r="E9" s="748" t="s">
        <v>215</v>
      </c>
      <c r="F9" s="748" t="s">
        <v>216</v>
      </c>
      <c r="G9" s="837" t="s">
        <v>217</v>
      </c>
      <c r="H9" s="838"/>
      <c r="I9" s="837" t="s">
        <v>218</v>
      </c>
      <c r="J9" s="838"/>
      <c r="K9" s="837" t="s">
        <v>219</v>
      </c>
      <c r="L9" s="838"/>
      <c r="M9" s="748" t="s">
        <v>220</v>
      </c>
      <c r="N9" s="748" t="s">
        <v>216</v>
      </c>
      <c r="O9" s="837" t="s">
        <v>217</v>
      </c>
      <c r="P9" s="838"/>
      <c r="Q9" s="837" t="s">
        <v>221</v>
      </c>
      <c r="R9" s="838"/>
      <c r="S9" s="837" t="s">
        <v>222</v>
      </c>
      <c r="T9" s="838"/>
    </row>
    <row r="10" spans="1:20" s="313" customFormat="1" ht="25.5" customHeight="1">
      <c r="A10" s="837"/>
      <c r="B10" s="838"/>
      <c r="C10" s="750"/>
      <c r="D10" s="750"/>
      <c r="E10" s="750"/>
      <c r="F10" s="750"/>
      <c r="G10" s="215" t="s">
        <v>220</v>
      </c>
      <c r="H10" s="215" t="s">
        <v>216</v>
      </c>
      <c r="I10" s="219" t="s">
        <v>220</v>
      </c>
      <c r="J10" s="215" t="s">
        <v>216</v>
      </c>
      <c r="K10" s="219" t="s">
        <v>220</v>
      </c>
      <c r="L10" s="215" t="s">
        <v>216</v>
      </c>
      <c r="M10" s="750"/>
      <c r="N10" s="750"/>
      <c r="O10" s="215" t="s">
        <v>220</v>
      </c>
      <c r="P10" s="215" t="s">
        <v>216</v>
      </c>
      <c r="Q10" s="219" t="s">
        <v>220</v>
      </c>
      <c r="R10" s="215" t="s">
        <v>216</v>
      </c>
      <c r="S10" s="219" t="s">
        <v>220</v>
      </c>
      <c r="T10" s="215" t="s">
        <v>216</v>
      </c>
    </row>
    <row r="11" spans="1:32" s="222" customFormat="1" ht="12.75">
      <c r="A11" s="844" t="s">
        <v>6</v>
      </c>
      <c r="B11" s="845"/>
      <c r="C11" s="315">
        <v>1</v>
      </c>
      <c r="D11" s="220">
        <v>2</v>
      </c>
      <c r="E11" s="315">
        <v>3</v>
      </c>
      <c r="F11" s="220">
        <v>4</v>
      </c>
      <c r="G11" s="315">
        <v>5</v>
      </c>
      <c r="H11" s="220">
        <v>6</v>
      </c>
      <c r="I11" s="315">
        <v>7</v>
      </c>
      <c r="J11" s="220">
        <v>8</v>
      </c>
      <c r="K11" s="315">
        <v>9</v>
      </c>
      <c r="L11" s="220">
        <v>10</v>
      </c>
      <c r="M11" s="315">
        <v>11</v>
      </c>
      <c r="N11" s="220">
        <v>12</v>
      </c>
      <c r="O11" s="315">
        <v>13</v>
      </c>
      <c r="P11" s="220">
        <v>14</v>
      </c>
      <c r="Q11" s="315">
        <v>15</v>
      </c>
      <c r="R11" s="220">
        <v>16</v>
      </c>
      <c r="S11" s="315">
        <v>17</v>
      </c>
      <c r="T11" s="220">
        <v>18</v>
      </c>
      <c r="AF11" s="222" t="s">
        <v>265</v>
      </c>
    </row>
    <row r="12" spans="1:20" s="222" customFormat="1" ht="20.25" customHeight="1">
      <c r="A12" s="835" t="s">
        <v>321</v>
      </c>
      <c r="B12" s="836"/>
      <c r="C12" s="223">
        <f aca="true" t="shared" si="0" ref="C12:T12">C14-C13</f>
        <v>-1</v>
      </c>
      <c r="D12" s="223">
        <f t="shared" si="0"/>
        <v>-1</v>
      </c>
      <c r="E12" s="223">
        <f t="shared" si="0"/>
        <v>0</v>
      </c>
      <c r="F12" s="223">
        <f t="shared" si="0"/>
        <v>0</v>
      </c>
      <c r="G12" s="223">
        <f t="shared" si="0"/>
        <v>0</v>
      </c>
      <c r="H12" s="223">
        <f t="shared" si="0"/>
        <v>0</v>
      </c>
      <c r="I12" s="223">
        <f t="shared" si="0"/>
        <v>0</v>
      </c>
      <c r="J12" s="223">
        <f t="shared" si="0"/>
        <v>0</v>
      </c>
      <c r="K12" s="223">
        <f t="shared" si="0"/>
        <v>0</v>
      </c>
      <c r="L12" s="223">
        <f t="shared" si="0"/>
        <v>0</v>
      </c>
      <c r="M12" s="223">
        <f t="shared" si="0"/>
        <v>-1</v>
      </c>
      <c r="N12" s="223">
        <f t="shared" si="0"/>
        <v>-1</v>
      </c>
      <c r="O12" s="223">
        <f t="shared" si="0"/>
        <v>-1</v>
      </c>
      <c r="P12" s="223">
        <f t="shared" si="0"/>
        <v>-1</v>
      </c>
      <c r="Q12" s="223">
        <f t="shared" si="0"/>
        <v>0</v>
      </c>
      <c r="R12" s="223">
        <f t="shared" si="0"/>
        <v>0</v>
      </c>
      <c r="S12" s="223">
        <f t="shared" si="0"/>
        <v>0</v>
      </c>
      <c r="T12" s="223">
        <f t="shared" si="0"/>
        <v>0</v>
      </c>
    </row>
    <row r="13" spans="1:20" s="222" customFormat="1" ht="23.25" customHeight="1">
      <c r="A13" s="839" t="s">
        <v>297</v>
      </c>
      <c r="B13" s="840"/>
      <c r="C13" s="224">
        <v>1</v>
      </c>
      <c r="D13" s="224">
        <v>1</v>
      </c>
      <c r="E13" s="224">
        <v>0</v>
      </c>
      <c r="F13" s="224">
        <v>0</v>
      </c>
      <c r="G13" s="224">
        <v>0</v>
      </c>
      <c r="H13" s="224">
        <v>0</v>
      </c>
      <c r="I13" s="224">
        <v>0</v>
      </c>
      <c r="J13" s="224">
        <v>0</v>
      </c>
      <c r="K13" s="224">
        <v>0</v>
      </c>
      <c r="L13" s="224">
        <v>0</v>
      </c>
      <c r="M13" s="224">
        <v>1</v>
      </c>
      <c r="N13" s="224">
        <v>1</v>
      </c>
      <c r="O13" s="224">
        <v>1</v>
      </c>
      <c r="P13" s="224">
        <v>1</v>
      </c>
      <c r="Q13" s="224">
        <v>0</v>
      </c>
      <c r="R13" s="224">
        <v>0</v>
      </c>
      <c r="S13" s="224">
        <v>0</v>
      </c>
      <c r="T13" s="224">
        <v>0</v>
      </c>
    </row>
    <row r="14" spans="1:37" s="178" customFormat="1" ht="15.75" customHeight="1">
      <c r="A14" s="841" t="s">
        <v>30</v>
      </c>
      <c r="B14" s="842"/>
      <c r="C14" s="316">
        <f>C15+C16</f>
        <v>0</v>
      </c>
      <c r="D14" s="316">
        <f>D15+D16</f>
        <v>0</v>
      </c>
      <c r="E14" s="316">
        <f>E20+E31+E36+E42+E53+E59+E62+E66+E70+E74+E82+E89</f>
        <v>0</v>
      </c>
      <c r="F14" s="316">
        <f aca="true" t="shared" si="1" ref="F14:T14">F15+F16</f>
        <v>0</v>
      </c>
      <c r="G14" s="316">
        <f t="shared" si="1"/>
        <v>0</v>
      </c>
      <c r="H14" s="316">
        <f t="shared" si="1"/>
        <v>0</v>
      </c>
      <c r="I14" s="316">
        <f t="shared" si="1"/>
        <v>0</v>
      </c>
      <c r="J14" s="316">
        <f t="shared" si="1"/>
        <v>0</v>
      </c>
      <c r="K14" s="316">
        <f t="shared" si="1"/>
        <v>0</v>
      </c>
      <c r="L14" s="316">
        <f t="shared" si="1"/>
        <v>0</v>
      </c>
      <c r="M14" s="316">
        <f t="shared" si="1"/>
        <v>0</v>
      </c>
      <c r="N14" s="316">
        <f t="shared" si="1"/>
        <v>0</v>
      </c>
      <c r="O14" s="316">
        <f t="shared" si="1"/>
        <v>0</v>
      </c>
      <c r="P14" s="316">
        <f t="shared" si="1"/>
        <v>0</v>
      </c>
      <c r="Q14" s="316">
        <f t="shared" si="1"/>
        <v>0</v>
      </c>
      <c r="R14" s="316">
        <f t="shared" si="1"/>
        <v>0</v>
      </c>
      <c r="S14" s="316">
        <f t="shared" si="1"/>
        <v>0</v>
      </c>
      <c r="T14" s="317">
        <f t="shared" si="1"/>
        <v>0</v>
      </c>
      <c r="AK14" s="199"/>
    </row>
    <row r="15" spans="1:20" s="178" customFormat="1" ht="15.75" customHeight="1">
      <c r="A15" s="197" t="s">
        <v>0</v>
      </c>
      <c r="B15" s="198" t="s">
        <v>128</v>
      </c>
      <c r="C15" s="316">
        <f>E15+M15</f>
        <v>0</v>
      </c>
      <c r="D15" s="226">
        <f>F15+N15</f>
        <v>0</v>
      </c>
      <c r="E15" s="231">
        <v>0</v>
      </c>
      <c r="F15" s="231">
        <v>0</v>
      </c>
      <c r="G15" s="231">
        <v>0</v>
      </c>
      <c r="H15" s="231">
        <v>0</v>
      </c>
      <c r="I15" s="231">
        <v>0</v>
      </c>
      <c r="J15" s="231">
        <v>0</v>
      </c>
      <c r="K15" s="231">
        <v>0</v>
      </c>
      <c r="L15" s="231">
        <v>0</v>
      </c>
      <c r="M15" s="231">
        <v>0</v>
      </c>
      <c r="N15" s="231">
        <v>0</v>
      </c>
      <c r="O15" s="231">
        <v>0</v>
      </c>
      <c r="P15" s="231">
        <v>0</v>
      </c>
      <c r="Q15" s="231">
        <v>0</v>
      </c>
      <c r="R15" s="231">
        <v>0</v>
      </c>
      <c r="S15" s="231">
        <v>0</v>
      </c>
      <c r="T15" s="231">
        <v>0</v>
      </c>
    </row>
    <row r="16" spans="1:38" s="178" customFormat="1" ht="15.75" customHeight="1">
      <c r="A16" s="254" t="s">
        <v>1</v>
      </c>
      <c r="B16" s="198" t="s">
        <v>17</v>
      </c>
      <c r="C16" s="316">
        <f aca="true" t="shared" si="2" ref="C16:T16">C17+C18+C19+C20+C21+C22+C23+C24+C25+C26+C27</f>
        <v>0</v>
      </c>
      <c r="D16" s="226">
        <f t="shared" si="2"/>
        <v>0</v>
      </c>
      <c r="E16" s="316">
        <f t="shared" si="2"/>
        <v>0</v>
      </c>
      <c r="F16" s="316">
        <f t="shared" si="2"/>
        <v>0</v>
      </c>
      <c r="G16" s="316">
        <f t="shared" si="2"/>
        <v>0</v>
      </c>
      <c r="H16" s="316">
        <f t="shared" si="2"/>
        <v>0</v>
      </c>
      <c r="I16" s="316">
        <f t="shared" si="2"/>
        <v>0</v>
      </c>
      <c r="J16" s="316">
        <f t="shared" si="2"/>
        <v>0</v>
      </c>
      <c r="K16" s="316">
        <f t="shared" si="2"/>
        <v>0</v>
      </c>
      <c r="L16" s="316">
        <f t="shared" si="2"/>
        <v>0</v>
      </c>
      <c r="M16" s="316">
        <f t="shared" si="2"/>
        <v>0</v>
      </c>
      <c r="N16" s="316">
        <f t="shared" si="2"/>
        <v>0</v>
      </c>
      <c r="O16" s="316">
        <f t="shared" si="2"/>
        <v>0</v>
      </c>
      <c r="P16" s="316">
        <f t="shared" si="2"/>
        <v>0</v>
      </c>
      <c r="Q16" s="316">
        <f t="shared" si="2"/>
        <v>0</v>
      </c>
      <c r="R16" s="316">
        <f t="shared" si="2"/>
        <v>0</v>
      </c>
      <c r="S16" s="316">
        <f t="shared" si="2"/>
        <v>0</v>
      </c>
      <c r="T16" s="317">
        <f t="shared" si="2"/>
        <v>0</v>
      </c>
      <c r="AL16" s="199"/>
    </row>
    <row r="17" spans="1:32" s="178" customFormat="1" ht="15.75" customHeight="1">
      <c r="A17" s="200">
        <v>1</v>
      </c>
      <c r="B17" s="68" t="s">
        <v>266</v>
      </c>
      <c r="C17" s="316">
        <f aca="true" t="shared" si="3" ref="C17:C27">E17+M17</f>
        <v>0</v>
      </c>
      <c r="D17" s="226">
        <f aca="true" t="shared" si="4" ref="D17:D27">F17+N17</f>
        <v>0</v>
      </c>
      <c r="E17" s="231">
        <v>0</v>
      </c>
      <c r="F17" s="231">
        <v>0</v>
      </c>
      <c r="G17" s="231">
        <v>0</v>
      </c>
      <c r="H17" s="231">
        <v>0</v>
      </c>
      <c r="I17" s="231">
        <v>0</v>
      </c>
      <c r="J17" s="231">
        <v>0</v>
      </c>
      <c r="K17" s="231">
        <v>0</v>
      </c>
      <c r="L17" s="231">
        <v>0</v>
      </c>
      <c r="M17" s="231">
        <v>0</v>
      </c>
      <c r="N17" s="231">
        <v>0</v>
      </c>
      <c r="O17" s="231">
        <v>0</v>
      </c>
      <c r="P17" s="231">
        <v>0</v>
      </c>
      <c r="Q17" s="231">
        <v>0</v>
      </c>
      <c r="R17" s="231">
        <v>0</v>
      </c>
      <c r="S17" s="231">
        <v>0</v>
      </c>
      <c r="T17" s="231">
        <v>0</v>
      </c>
      <c r="AF17" s="199" t="s">
        <v>268</v>
      </c>
    </row>
    <row r="18" spans="1:20" s="178" customFormat="1" ht="15.75" customHeight="1">
      <c r="A18" s="200">
        <v>2</v>
      </c>
      <c r="B18" s="68" t="s">
        <v>298</v>
      </c>
      <c r="C18" s="316">
        <f t="shared" si="3"/>
        <v>0</v>
      </c>
      <c r="D18" s="226">
        <f t="shared" si="4"/>
        <v>0</v>
      </c>
      <c r="E18" s="231">
        <v>0</v>
      </c>
      <c r="F18" s="231">
        <v>0</v>
      </c>
      <c r="G18" s="231">
        <v>0</v>
      </c>
      <c r="H18" s="231">
        <v>0</v>
      </c>
      <c r="I18" s="231">
        <v>0</v>
      </c>
      <c r="J18" s="231">
        <v>0</v>
      </c>
      <c r="K18" s="231">
        <v>0</v>
      </c>
      <c r="L18" s="231">
        <v>0</v>
      </c>
      <c r="M18" s="231">
        <v>0</v>
      </c>
      <c r="N18" s="231">
        <v>0</v>
      </c>
      <c r="O18" s="231">
        <v>0</v>
      </c>
      <c r="P18" s="231">
        <v>0</v>
      </c>
      <c r="Q18" s="231">
        <v>0</v>
      </c>
      <c r="R18" s="231">
        <v>0</v>
      </c>
      <c r="S18" s="231">
        <v>0</v>
      </c>
      <c r="T18" s="231">
        <v>0</v>
      </c>
    </row>
    <row r="19" spans="1:20" s="178" customFormat="1" ht="15.75" customHeight="1">
      <c r="A19" s="200">
        <v>3</v>
      </c>
      <c r="B19" s="68" t="s">
        <v>269</v>
      </c>
      <c r="C19" s="316">
        <f t="shared" si="3"/>
        <v>0</v>
      </c>
      <c r="D19" s="226">
        <f t="shared" si="4"/>
        <v>0</v>
      </c>
      <c r="E19" s="231">
        <v>0</v>
      </c>
      <c r="F19" s="231">
        <v>0</v>
      </c>
      <c r="G19" s="231">
        <v>0</v>
      </c>
      <c r="H19" s="231">
        <v>0</v>
      </c>
      <c r="I19" s="231">
        <v>0</v>
      </c>
      <c r="J19" s="231">
        <v>0</v>
      </c>
      <c r="K19" s="231">
        <v>0</v>
      </c>
      <c r="L19" s="231">
        <v>0</v>
      </c>
      <c r="M19" s="231">
        <v>0</v>
      </c>
      <c r="N19" s="231">
        <v>0</v>
      </c>
      <c r="O19" s="231">
        <v>0</v>
      </c>
      <c r="P19" s="231">
        <v>0</v>
      </c>
      <c r="Q19" s="231">
        <v>0</v>
      </c>
      <c r="R19" s="231">
        <v>0</v>
      </c>
      <c r="S19" s="231">
        <v>0</v>
      </c>
      <c r="T19" s="231">
        <v>0</v>
      </c>
    </row>
    <row r="20" spans="1:20" s="178" customFormat="1" ht="15.75" customHeight="1">
      <c r="A20" s="200">
        <v>4</v>
      </c>
      <c r="B20" s="68" t="s">
        <v>270</v>
      </c>
      <c r="C20" s="316">
        <f t="shared" si="3"/>
        <v>0</v>
      </c>
      <c r="D20" s="226">
        <f t="shared" si="4"/>
        <v>0</v>
      </c>
      <c r="E20" s="231">
        <v>0</v>
      </c>
      <c r="F20" s="231">
        <v>0</v>
      </c>
      <c r="G20" s="231">
        <v>0</v>
      </c>
      <c r="H20" s="231">
        <v>0</v>
      </c>
      <c r="I20" s="231">
        <v>0</v>
      </c>
      <c r="J20" s="231">
        <v>0</v>
      </c>
      <c r="K20" s="231">
        <v>0</v>
      </c>
      <c r="L20" s="231">
        <v>0</v>
      </c>
      <c r="M20" s="231"/>
      <c r="N20" s="231"/>
      <c r="O20" s="231"/>
      <c r="P20" s="231"/>
      <c r="Q20" s="231">
        <v>0</v>
      </c>
      <c r="R20" s="231">
        <v>0</v>
      </c>
      <c r="S20" s="231">
        <v>0</v>
      </c>
      <c r="T20" s="231">
        <v>0</v>
      </c>
    </row>
    <row r="21" spans="1:39" s="178" customFormat="1" ht="15.75" customHeight="1">
      <c r="A21" s="200">
        <v>5</v>
      </c>
      <c r="B21" s="68" t="s">
        <v>271</v>
      </c>
      <c r="C21" s="316">
        <f t="shared" si="3"/>
        <v>0</v>
      </c>
      <c r="D21" s="226">
        <f t="shared" si="4"/>
        <v>0</v>
      </c>
      <c r="E21" s="231">
        <v>0</v>
      </c>
      <c r="F21" s="231">
        <v>0</v>
      </c>
      <c r="G21" s="231">
        <v>0</v>
      </c>
      <c r="H21" s="231">
        <v>0</v>
      </c>
      <c r="I21" s="231">
        <v>0</v>
      </c>
      <c r="J21" s="231">
        <v>0</v>
      </c>
      <c r="K21" s="231">
        <v>0</v>
      </c>
      <c r="L21" s="231">
        <v>0</v>
      </c>
      <c r="M21" s="231">
        <v>0</v>
      </c>
      <c r="N21" s="231">
        <v>0</v>
      </c>
      <c r="O21" s="231">
        <v>0</v>
      </c>
      <c r="P21" s="231">
        <v>0</v>
      </c>
      <c r="Q21" s="231">
        <v>0</v>
      </c>
      <c r="R21" s="231">
        <v>0</v>
      </c>
      <c r="S21" s="231">
        <v>0</v>
      </c>
      <c r="T21" s="231">
        <v>0</v>
      </c>
      <c r="AJ21" s="178" t="s">
        <v>273</v>
      </c>
      <c r="AK21" s="178" t="s">
        <v>274</v>
      </c>
      <c r="AL21" s="178" t="s">
        <v>275</v>
      </c>
      <c r="AM21" s="199" t="s">
        <v>276</v>
      </c>
    </row>
    <row r="22" spans="1:39" s="178" customFormat="1" ht="15.75" customHeight="1">
      <c r="A22" s="200">
        <v>6</v>
      </c>
      <c r="B22" s="68" t="s">
        <v>272</v>
      </c>
      <c r="C22" s="316">
        <f t="shared" si="3"/>
        <v>0</v>
      </c>
      <c r="D22" s="226">
        <f t="shared" si="4"/>
        <v>0</v>
      </c>
      <c r="E22" s="231">
        <v>0</v>
      </c>
      <c r="F22" s="231">
        <v>0</v>
      </c>
      <c r="G22" s="231">
        <v>0</v>
      </c>
      <c r="H22" s="231">
        <v>0</v>
      </c>
      <c r="I22" s="231">
        <v>0</v>
      </c>
      <c r="J22" s="231">
        <v>0</v>
      </c>
      <c r="K22" s="231">
        <v>0</v>
      </c>
      <c r="L22" s="231">
        <v>0</v>
      </c>
      <c r="M22" s="231">
        <v>0</v>
      </c>
      <c r="N22" s="231">
        <v>0</v>
      </c>
      <c r="O22" s="231">
        <v>0</v>
      </c>
      <c r="P22" s="231">
        <v>0</v>
      </c>
      <c r="Q22" s="231">
        <v>0</v>
      </c>
      <c r="R22" s="231">
        <v>0</v>
      </c>
      <c r="S22" s="231">
        <v>0</v>
      </c>
      <c r="T22" s="231">
        <v>0</v>
      </c>
      <c r="AM22" s="199" t="s">
        <v>278</v>
      </c>
    </row>
    <row r="23" spans="1:20" s="178" customFormat="1" ht="15.75" customHeight="1">
      <c r="A23" s="200">
        <v>7</v>
      </c>
      <c r="B23" s="68" t="s">
        <v>277</v>
      </c>
      <c r="C23" s="316">
        <f t="shared" si="3"/>
        <v>0</v>
      </c>
      <c r="D23" s="226">
        <f t="shared" si="4"/>
        <v>0</v>
      </c>
      <c r="E23" s="231">
        <v>0</v>
      </c>
      <c r="F23" s="231">
        <v>0</v>
      </c>
      <c r="G23" s="231">
        <v>0</v>
      </c>
      <c r="H23" s="231">
        <v>0</v>
      </c>
      <c r="I23" s="231">
        <v>0</v>
      </c>
      <c r="J23" s="231">
        <v>0</v>
      </c>
      <c r="K23" s="231">
        <v>0</v>
      </c>
      <c r="L23" s="231">
        <v>0</v>
      </c>
      <c r="M23" s="231">
        <v>0</v>
      </c>
      <c r="N23" s="231">
        <v>0</v>
      </c>
      <c r="O23" s="231">
        <v>0</v>
      </c>
      <c r="P23" s="231">
        <v>0</v>
      </c>
      <c r="Q23" s="231">
        <v>0</v>
      </c>
      <c r="R23" s="231">
        <v>0</v>
      </c>
      <c r="S23" s="231">
        <v>0</v>
      </c>
      <c r="T23" s="231">
        <v>0</v>
      </c>
    </row>
    <row r="24" spans="1:36" s="178" customFormat="1" ht="15.75" customHeight="1">
      <c r="A24" s="200">
        <v>8</v>
      </c>
      <c r="B24" s="68" t="s">
        <v>279</v>
      </c>
      <c r="C24" s="316">
        <f t="shared" si="3"/>
        <v>0</v>
      </c>
      <c r="D24" s="226">
        <f t="shared" si="4"/>
        <v>0</v>
      </c>
      <c r="E24" s="231">
        <v>0</v>
      </c>
      <c r="F24" s="231">
        <v>0</v>
      </c>
      <c r="G24" s="231">
        <v>0</v>
      </c>
      <c r="H24" s="231">
        <v>0</v>
      </c>
      <c r="I24" s="231">
        <v>0</v>
      </c>
      <c r="J24" s="231">
        <v>0</v>
      </c>
      <c r="K24" s="231">
        <v>0</v>
      </c>
      <c r="L24" s="231">
        <v>0</v>
      </c>
      <c r="M24" s="231">
        <v>0</v>
      </c>
      <c r="N24" s="231">
        <v>0</v>
      </c>
      <c r="O24" s="231">
        <v>0</v>
      </c>
      <c r="P24" s="231">
        <v>0</v>
      </c>
      <c r="Q24" s="231">
        <v>0</v>
      </c>
      <c r="R24" s="231">
        <v>0</v>
      </c>
      <c r="S24" s="231">
        <v>0</v>
      </c>
      <c r="T24" s="231">
        <v>0</v>
      </c>
      <c r="AJ24" s="178" t="s">
        <v>273</v>
      </c>
    </row>
    <row r="25" spans="1:36" s="178" customFormat="1" ht="15.75" customHeight="1">
      <c r="A25" s="200">
        <v>9</v>
      </c>
      <c r="B25" s="68" t="s">
        <v>280</v>
      </c>
      <c r="C25" s="316">
        <f t="shared" si="3"/>
        <v>0</v>
      </c>
      <c r="D25" s="226">
        <f t="shared" si="4"/>
        <v>0</v>
      </c>
      <c r="E25" s="231">
        <v>0</v>
      </c>
      <c r="F25" s="231">
        <v>0</v>
      </c>
      <c r="G25" s="231">
        <v>0</v>
      </c>
      <c r="H25" s="231">
        <v>0</v>
      </c>
      <c r="I25" s="231">
        <v>0</v>
      </c>
      <c r="J25" s="231">
        <v>0</v>
      </c>
      <c r="K25" s="231">
        <v>0</v>
      </c>
      <c r="L25" s="231">
        <v>0</v>
      </c>
      <c r="M25" s="231">
        <v>0</v>
      </c>
      <c r="N25" s="231">
        <v>0</v>
      </c>
      <c r="O25" s="231">
        <v>0</v>
      </c>
      <c r="P25" s="231">
        <v>0</v>
      </c>
      <c r="Q25" s="231">
        <v>0</v>
      </c>
      <c r="R25" s="231">
        <v>0</v>
      </c>
      <c r="S25" s="231">
        <v>0</v>
      </c>
      <c r="T25" s="231">
        <v>0</v>
      </c>
      <c r="AJ25" s="199" t="s">
        <v>282</v>
      </c>
    </row>
    <row r="26" spans="1:44" s="178" customFormat="1" ht="15.75" customHeight="1">
      <c r="A26" s="200">
        <v>10</v>
      </c>
      <c r="B26" s="68" t="s">
        <v>281</v>
      </c>
      <c r="C26" s="316">
        <f t="shared" si="3"/>
        <v>0</v>
      </c>
      <c r="D26" s="226">
        <f t="shared" si="4"/>
        <v>0</v>
      </c>
      <c r="E26" s="231">
        <v>0</v>
      </c>
      <c r="F26" s="231">
        <v>0</v>
      </c>
      <c r="G26" s="231">
        <v>0</v>
      </c>
      <c r="H26" s="231">
        <v>0</v>
      </c>
      <c r="I26" s="231">
        <v>0</v>
      </c>
      <c r="J26" s="231">
        <v>0</v>
      </c>
      <c r="K26" s="231">
        <v>0</v>
      </c>
      <c r="L26" s="231">
        <v>0</v>
      </c>
      <c r="M26" s="231">
        <v>0</v>
      </c>
      <c r="N26" s="231">
        <v>0</v>
      </c>
      <c r="O26" s="231">
        <v>0</v>
      </c>
      <c r="P26" s="231">
        <v>0</v>
      </c>
      <c r="Q26" s="231">
        <v>0</v>
      </c>
      <c r="R26" s="231">
        <v>0</v>
      </c>
      <c r="S26" s="231">
        <v>0</v>
      </c>
      <c r="T26" s="231">
        <v>0</v>
      </c>
      <c r="AR26" s="199"/>
    </row>
    <row r="27" spans="1:20" s="178" customFormat="1" ht="15.75" customHeight="1">
      <c r="A27" s="200">
        <v>11</v>
      </c>
      <c r="B27" s="68" t="s">
        <v>283</v>
      </c>
      <c r="C27" s="316">
        <f t="shared" si="3"/>
        <v>0</v>
      </c>
      <c r="D27" s="226">
        <f t="shared" si="4"/>
        <v>0</v>
      </c>
      <c r="E27" s="231">
        <v>0</v>
      </c>
      <c r="F27" s="231">
        <v>0</v>
      </c>
      <c r="G27" s="231">
        <v>0</v>
      </c>
      <c r="H27" s="231">
        <v>0</v>
      </c>
      <c r="I27" s="231">
        <v>0</v>
      </c>
      <c r="J27" s="231">
        <v>0</v>
      </c>
      <c r="K27" s="231">
        <v>0</v>
      </c>
      <c r="L27" s="231">
        <v>0</v>
      </c>
      <c r="M27" s="231">
        <v>0</v>
      </c>
      <c r="N27" s="231">
        <v>0</v>
      </c>
      <c r="O27" s="231">
        <v>0</v>
      </c>
      <c r="P27" s="231">
        <v>0</v>
      </c>
      <c r="Q27" s="231">
        <v>0</v>
      </c>
      <c r="R27" s="231">
        <v>0</v>
      </c>
      <c r="S27" s="231">
        <v>0</v>
      </c>
      <c r="T27" s="231">
        <v>0</v>
      </c>
    </row>
    <row r="28" spans="33:35" ht="5.25" customHeight="1">
      <c r="AG28" s="170" t="s">
        <v>285</v>
      </c>
      <c r="AI28" s="190">
        <f>82/88</f>
        <v>0.9318181818181818</v>
      </c>
    </row>
    <row r="29" spans="1:20" ht="15.75" customHeight="1">
      <c r="A29" s="180"/>
      <c r="B29" s="747" t="s">
        <v>284</v>
      </c>
      <c r="C29" s="747"/>
      <c r="D29" s="747"/>
      <c r="E29" s="747"/>
      <c r="F29" s="747"/>
      <c r="G29" s="747"/>
      <c r="H29" s="181"/>
      <c r="I29" s="181"/>
      <c r="J29" s="182"/>
      <c r="K29" s="181"/>
      <c r="L29" s="752" t="s">
        <v>284</v>
      </c>
      <c r="M29" s="752"/>
      <c r="N29" s="752"/>
      <c r="O29" s="752"/>
      <c r="P29" s="752"/>
      <c r="Q29" s="752"/>
      <c r="R29" s="752"/>
      <c r="S29" s="752"/>
      <c r="T29" s="752"/>
    </row>
    <row r="30" spans="1:20" ht="15" customHeight="1">
      <c r="A30" s="180"/>
      <c r="B30" s="737" t="s">
        <v>35</v>
      </c>
      <c r="C30" s="737"/>
      <c r="D30" s="737"/>
      <c r="E30" s="737"/>
      <c r="F30" s="737"/>
      <c r="G30" s="737"/>
      <c r="H30" s="183"/>
      <c r="I30" s="183"/>
      <c r="J30" s="183"/>
      <c r="K30" s="183"/>
      <c r="L30" s="740" t="s">
        <v>240</v>
      </c>
      <c r="M30" s="740"/>
      <c r="N30" s="740"/>
      <c r="O30" s="740"/>
      <c r="P30" s="740"/>
      <c r="Q30" s="740"/>
      <c r="R30" s="740"/>
      <c r="S30" s="740"/>
      <c r="T30" s="740"/>
    </row>
    <row r="31" spans="1:20" s="320" customFormat="1" ht="18">
      <c r="A31" s="318"/>
      <c r="B31" s="734"/>
      <c r="C31" s="734"/>
      <c r="D31" s="734"/>
      <c r="E31" s="734"/>
      <c r="F31" s="734"/>
      <c r="G31" s="319"/>
      <c r="H31" s="319"/>
      <c r="I31" s="319"/>
      <c r="J31" s="319"/>
      <c r="K31" s="319"/>
      <c r="L31" s="735"/>
      <c r="M31" s="735"/>
      <c r="N31" s="735"/>
      <c r="O31" s="735"/>
      <c r="P31" s="735"/>
      <c r="Q31" s="735"/>
      <c r="R31" s="735"/>
      <c r="S31" s="735"/>
      <c r="T31" s="735"/>
    </row>
    <row r="32" spans="1:20" s="320" customFormat="1" ht="17.25">
      <c r="A32" s="318"/>
      <c r="B32" s="319"/>
      <c r="C32" s="319"/>
      <c r="D32" s="319"/>
      <c r="E32" s="319"/>
      <c r="F32" s="319"/>
      <c r="G32" s="319"/>
      <c r="H32" s="319"/>
      <c r="I32" s="319"/>
      <c r="J32" s="319"/>
      <c r="K32" s="319"/>
      <c r="L32" s="319"/>
      <c r="M32" s="319"/>
      <c r="N32" s="319"/>
      <c r="O32" s="319"/>
      <c r="P32" s="319"/>
      <c r="Q32" s="319"/>
      <c r="R32" s="319"/>
      <c r="S32" s="319"/>
      <c r="T32" s="319"/>
    </row>
    <row r="33" spans="1:20" s="320" customFormat="1" ht="18">
      <c r="A33" s="318"/>
      <c r="B33" s="834" t="s">
        <v>288</v>
      </c>
      <c r="C33" s="834"/>
      <c r="D33" s="834"/>
      <c r="E33" s="834"/>
      <c r="F33" s="834"/>
      <c r="G33" s="321"/>
      <c r="H33" s="321"/>
      <c r="I33" s="321"/>
      <c r="J33" s="321"/>
      <c r="K33" s="321"/>
      <c r="L33" s="321"/>
      <c r="M33" s="321"/>
      <c r="N33" s="321"/>
      <c r="O33" s="834" t="s">
        <v>288</v>
      </c>
      <c r="P33" s="834"/>
      <c r="Q33" s="834"/>
      <c r="R33" s="319"/>
      <c r="S33" s="319"/>
      <c r="T33" s="319"/>
    </row>
    <row r="34" spans="1:20" s="184" customFormat="1" ht="18" hidden="1">
      <c r="A34" s="235" t="s">
        <v>39</v>
      </c>
      <c r="B34" s="186"/>
      <c r="C34" s="186"/>
      <c r="D34" s="186"/>
      <c r="E34" s="186"/>
      <c r="F34" s="186"/>
      <c r="G34" s="186"/>
      <c r="H34" s="186"/>
      <c r="I34" s="186"/>
      <c r="J34" s="186"/>
      <c r="K34" s="186"/>
      <c r="L34" s="186"/>
      <c r="M34" s="186"/>
      <c r="N34" s="186"/>
      <c r="O34" s="186"/>
      <c r="P34" s="186"/>
      <c r="Q34" s="186"/>
      <c r="R34" s="186"/>
      <c r="S34" s="186"/>
      <c r="T34" s="186"/>
    </row>
    <row r="35" spans="1:20" s="184" customFormat="1" ht="18" customHeight="1" hidden="1">
      <c r="A35" s="188"/>
      <c r="B35" s="279" t="s">
        <v>210</v>
      </c>
      <c r="C35" s="303"/>
      <c r="D35" s="303"/>
      <c r="E35" s="303"/>
      <c r="F35" s="303"/>
      <c r="G35" s="303"/>
      <c r="H35" s="303"/>
      <c r="I35" s="303"/>
      <c r="J35" s="303"/>
      <c r="K35" s="303"/>
      <c r="L35" s="294"/>
      <c r="M35" s="294"/>
      <c r="N35" s="294"/>
      <c r="O35" s="294"/>
      <c r="P35" s="186"/>
      <c r="Q35" s="186"/>
      <c r="R35" s="186"/>
      <c r="S35" s="186"/>
      <c r="T35" s="186"/>
    </row>
    <row r="36" spans="2:20" s="184" customFormat="1" ht="18" hidden="1">
      <c r="B36" s="279" t="s">
        <v>211</v>
      </c>
      <c r="C36" s="186"/>
      <c r="D36" s="186"/>
      <c r="E36" s="186"/>
      <c r="F36" s="186"/>
      <c r="G36" s="186"/>
      <c r="H36" s="186"/>
      <c r="I36" s="186"/>
      <c r="J36" s="186"/>
      <c r="K36" s="186"/>
      <c r="L36" s="186"/>
      <c r="M36" s="186"/>
      <c r="N36" s="186"/>
      <c r="O36" s="186"/>
      <c r="P36" s="186"/>
      <c r="Q36" s="186"/>
      <c r="R36" s="186"/>
      <c r="S36" s="186"/>
      <c r="T36" s="186"/>
    </row>
    <row r="37" spans="2:20" s="184" customFormat="1" ht="18" hidden="1">
      <c r="B37" s="236" t="s">
        <v>223</v>
      </c>
      <c r="C37" s="186"/>
      <c r="D37" s="186"/>
      <c r="E37" s="186"/>
      <c r="F37" s="186"/>
      <c r="G37" s="186"/>
      <c r="H37" s="186"/>
      <c r="I37" s="186"/>
      <c r="J37" s="186"/>
      <c r="K37" s="186"/>
      <c r="L37" s="186"/>
      <c r="M37" s="186"/>
      <c r="N37" s="186"/>
      <c r="O37" s="186"/>
      <c r="P37" s="186"/>
      <c r="Q37" s="186"/>
      <c r="R37" s="186"/>
      <c r="S37" s="186"/>
      <c r="T37" s="186"/>
    </row>
    <row r="38" spans="2:20" ht="17.25">
      <c r="B38" s="182"/>
      <c r="C38" s="182"/>
      <c r="D38" s="182"/>
      <c r="E38" s="182"/>
      <c r="F38" s="182"/>
      <c r="G38" s="182"/>
      <c r="H38" s="182"/>
      <c r="I38" s="182"/>
      <c r="J38" s="182"/>
      <c r="K38" s="182"/>
      <c r="L38" s="182"/>
      <c r="M38" s="182"/>
      <c r="N38" s="182"/>
      <c r="O38" s="182"/>
      <c r="P38" s="182"/>
      <c r="Q38" s="182"/>
      <c r="R38" s="182"/>
      <c r="S38" s="182"/>
      <c r="T38" s="182"/>
    </row>
    <row r="39" spans="2:20" ht="17.25">
      <c r="B39" s="631" t="s">
        <v>241</v>
      </c>
      <c r="C39" s="631"/>
      <c r="D39" s="631"/>
      <c r="E39" s="631"/>
      <c r="F39" s="631"/>
      <c r="G39" s="631"/>
      <c r="H39" s="182"/>
      <c r="I39" s="182"/>
      <c r="J39" s="182"/>
      <c r="K39" s="182"/>
      <c r="L39" s="632" t="s">
        <v>242</v>
      </c>
      <c r="M39" s="632"/>
      <c r="N39" s="632"/>
      <c r="O39" s="632"/>
      <c r="P39" s="632"/>
      <c r="Q39" s="632"/>
      <c r="R39" s="632"/>
      <c r="S39" s="632"/>
      <c r="T39" s="632"/>
    </row>
    <row r="40" spans="2:20" ht="17.25">
      <c r="B40" s="182"/>
      <c r="C40" s="182"/>
      <c r="D40" s="182"/>
      <c r="E40" s="182"/>
      <c r="F40" s="182"/>
      <c r="G40" s="182"/>
      <c r="H40" s="301"/>
      <c r="I40" s="182"/>
      <c r="J40" s="182"/>
      <c r="K40" s="182"/>
      <c r="L40" s="182"/>
      <c r="M40" s="182"/>
      <c r="N40" s="182"/>
      <c r="O40" s="182"/>
      <c r="P40" s="182"/>
      <c r="Q40" s="182"/>
      <c r="R40" s="182"/>
      <c r="S40" s="182"/>
      <c r="T40" s="182"/>
    </row>
    <row r="41" spans="2:20" ht="17.25">
      <c r="B41" s="182"/>
      <c r="C41" s="182"/>
      <c r="D41" s="182"/>
      <c r="E41" s="182"/>
      <c r="F41" s="182"/>
      <c r="G41" s="182"/>
      <c r="H41" s="182"/>
      <c r="I41" s="182"/>
      <c r="J41" s="182"/>
      <c r="K41" s="182"/>
      <c r="L41" s="182"/>
      <c r="M41" s="182"/>
      <c r="N41" s="182"/>
      <c r="O41" s="182"/>
      <c r="P41" s="182"/>
      <c r="Q41" s="182"/>
      <c r="R41" s="182"/>
      <c r="S41" s="182"/>
      <c r="T41" s="182"/>
    </row>
  </sheetData>
  <sheetProtection/>
  <mergeCells count="41">
    <mergeCell ref="M7:T7"/>
    <mergeCell ref="A1:D1"/>
    <mergeCell ref="F5:O5"/>
    <mergeCell ref="O9:P9"/>
    <mergeCell ref="K9:L9"/>
    <mergeCell ref="Q9:R9"/>
    <mergeCell ref="C6:D6"/>
    <mergeCell ref="S9:T9"/>
    <mergeCell ref="M8:N8"/>
    <mergeCell ref="E7:L7"/>
    <mergeCell ref="E9:E10"/>
    <mergeCell ref="M9:M10"/>
    <mergeCell ref="O8:T8"/>
    <mergeCell ref="N9:N10"/>
    <mergeCell ref="E6:T6"/>
    <mergeCell ref="A2:D2"/>
    <mergeCell ref="A11:B11"/>
    <mergeCell ref="A4:D4"/>
    <mergeCell ref="A6:B10"/>
    <mergeCell ref="D7:D10"/>
    <mergeCell ref="I9:J9"/>
    <mergeCell ref="C7:C10"/>
    <mergeCell ref="G8:L8"/>
    <mergeCell ref="A3:D3"/>
    <mergeCell ref="F1:O4"/>
    <mergeCell ref="A12:B12"/>
    <mergeCell ref="F9:F10"/>
    <mergeCell ref="E8:F8"/>
    <mergeCell ref="B29:G29"/>
    <mergeCell ref="G9:H9"/>
    <mergeCell ref="A13:B13"/>
    <mergeCell ref="A14:B14"/>
    <mergeCell ref="L39:T39"/>
    <mergeCell ref="L29:T29"/>
    <mergeCell ref="B39:G39"/>
    <mergeCell ref="B30:G30"/>
    <mergeCell ref="O33:Q33"/>
    <mergeCell ref="B33:F33"/>
    <mergeCell ref="L30:T30"/>
    <mergeCell ref="L31:T31"/>
    <mergeCell ref="B31:F31"/>
  </mergeCells>
  <printOptions horizontalCentered="1"/>
  <pageMargins left="0.55" right="0.28" top="0.21" bottom="0.18" header="0.11" footer="0.26"/>
  <pageSetup horizontalDpi="600" verticalDpi="600" orientation="landscape" paperSize="9" scale="9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Đinh Đức Ba</cp:lastModifiedBy>
  <cp:lastPrinted>2018-03-15T02:34:20Z</cp:lastPrinted>
  <dcterms:created xsi:type="dcterms:W3CDTF">2004-03-07T02:36:29Z</dcterms:created>
  <dcterms:modified xsi:type="dcterms:W3CDTF">2018-05-04T11:19:02Z</dcterms:modified>
  <cp:category/>
  <cp:version/>
  <cp:contentType/>
  <cp:contentStatus/>
</cp:coreProperties>
</file>